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defaultThemeVersion="166925"/>
  <mc:AlternateContent xmlns:mc="http://schemas.openxmlformats.org/markup-compatibility/2006">
    <mc:Choice Requires="x15">
      <x15ac:absPath xmlns:x15ac="http://schemas.microsoft.com/office/spreadsheetml/2010/11/ac" url="https://hlbnederland-my.sharepoint.com/personal/j_crombach_hlb-van-daal_nl/Documents/Documenten/Documents/Modellen/"/>
    </mc:Choice>
  </mc:AlternateContent>
  <xr:revisionPtr revIDLastSave="96" documentId="8_{1388C674-5DF7-4AB5-9CCF-EEC68069F2CA}" xr6:coauthVersionLast="45" xr6:coauthVersionMax="45" xr10:uidLastSave="{3906D210-6918-4A55-973F-350EADF09449}"/>
  <bookViews>
    <workbookView xWindow="33975" yWindow="315" windowWidth="23430" windowHeight="15105" tabRatio="578" xr2:uid="{C99E884F-DB6A-424C-9030-7B3DAFC4B28E}"/>
  </bookViews>
  <sheets>
    <sheet name="NOW-subsidietool" sheetId="1" r:id="rId1"/>
    <sheet name="Toelichting NOW" sheetId="3" r:id="rId2"/>
    <sheet name="Reken" sheetId="2" state="veryHidden" r:id="rId3"/>
  </sheets>
  <definedNames>
    <definedName name="_xlnm.Print_Area" localSheetId="0">'NOW-subsidietool'!$A$1:$N$44</definedName>
    <definedName name="Bedrijfsuitoefening_gestart_vóór">Reken!$A$7:$A$19</definedName>
    <definedName name="ja_nee">Reken!$A$29:$A$30</definedName>
    <definedName name="Periode_verloning">Reken!$A$25:$A$26</definedName>
    <definedName name="Referentieperiode_omzetdaling">Reken!$A$2:$A$4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1" l="1"/>
  <c r="B30" i="1" l="1"/>
  <c r="N30" i="1"/>
  <c r="B29" i="1"/>
  <c r="B28" i="1"/>
  <c r="N28" i="1"/>
  <c r="N26" i="1"/>
  <c r="B26" i="1"/>
  <c r="N23" i="1"/>
  <c r="L29" i="1" l="1"/>
  <c r="L31" i="1" s="1"/>
  <c r="B16" i="1" l="1"/>
  <c r="B20" i="2"/>
  <c r="B10" i="2"/>
  <c r="B11" i="2"/>
  <c r="B12" i="2"/>
  <c r="B13" i="2"/>
  <c r="B14" i="2"/>
  <c r="B15" i="2"/>
  <c r="B16" i="2"/>
  <c r="B17" i="2"/>
  <c r="B18" i="2"/>
  <c r="B19" i="2"/>
  <c r="B9" i="2"/>
  <c r="A20" i="2"/>
  <c r="A9" i="2"/>
  <c r="A10" i="2" s="1"/>
  <c r="A11" i="2" s="1"/>
  <c r="A12" i="2" s="1"/>
  <c r="A13" i="2" s="1"/>
  <c r="A14" i="2" s="1"/>
  <c r="A15" i="2" s="1"/>
  <c r="A16" i="2" s="1"/>
  <c r="A17" i="2" s="1"/>
  <c r="A18" i="2" s="1"/>
  <c r="A19" i="2" s="1"/>
  <c r="L16" i="1" l="1"/>
  <c r="L19" i="1" s="1"/>
  <c r="B22" i="2" s="1"/>
  <c r="D21" i="1" s="1"/>
  <c r="B36" i="1" l="1"/>
  <c r="B38" i="1"/>
  <c r="B37" i="1"/>
  <c r="L36" i="1"/>
  <c r="L37" i="1" s="1"/>
  <c r="L38" i="1" s="1"/>
</calcChain>
</file>

<file path=xl/sharedStrings.xml><?xml version="1.0" encoding="utf-8"?>
<sst xmlns="http://schemas.openxmlformats.org/spreadsheetml/2006/main" count="94" uniqueCount="82">
  <si>
    <t>maart t/m mei</t>
  </si>
  <si>
    <t>april t/m juni</t>
  </si>
  <si>
    <t>mei t/m juli</t>
  </si>
  <si>
    <t>referentieperiode omzetdaling</t>
  </si>
  <si>
    <t>Rekentool Tijdelijke Noodmaatregel Overbrugging voor behoud van Werkgelegenheid (NOW)</t>
  </si>
  <si>
    <t>Bereken uw subsidie voor de NOW!</t>
  </si>
  <si>
    <t>Bedrijfsuitoefening gestart vóór</t>
  </si>
  <si>
    <t>Omzet</t>
  </si>
  <si>
    <t>Selecteer datum</t>
  </si>
  <si>
    <t>Wanneer bent u uw bedrijf gestart?</t>
  </si>
  <si>
    <t xml:space="preserve"> Vóór</t>
  </si>
  <si>
    <t>Kies de referentieperiode voor de omzetdaling in 2020</t>
  </si>
  <si>
    <t>Verwachte omzet in de referentieperiode (totaal voor drie maanden)</t>
  </si>
  <si>
    <t>Recht op NOW?</t>
  </si>
  <si>
    <t>Conclusie:</t>
  </si>
  <si>
    <t>Loonsom</t>
  </si>
  <si>
    <t>Periode verloning</t>
  </si>
  <si>
    <t>maand</t>
  </si>
  <si>
    <t>4 weken</t>
  </si>
  <si>
    <t>per</t>
  </si>
  <si>
    <t>Reserveert u als werkgever de vakantiebijslag?</t>
  </si>
  <si>
    <t>Keuze</t>
  </si>
  <si>
    <t>nee</t>
  </si>
  <si>
    <t>ja</t>
  </si>
  <si>
    <t>Omrekenfactor 4 wkn -&gt; maand</t>
  </si>
  <si>
    <t>Niet reserveren vakantiebijslag</t>
  </si>
  <si>
    <t>Grondslag voor de NOW (per maand)</t>
  </si>
  <si>
    <t>Voorlopige NOW-subsidie</t>
  </si>
  <si>
    <t>Percentage max compensatie</t>
  </si>
  <si>
    <t>Voorschot percentage</t>
  </si>
  <si>
    <t>Deze rekentool dient ter indicatie, hieraan kunnen geen rechten ontleend worden. Er is geen accountantscontrole toegepast.</t>
  </si>
  <si>
    <t>Betaalt u de lonen uit per maand of per 4 weken?</t>
  </si>
  <si>
    <r>
      <t xml:space="preserve">Verwachte omzetdaling </t>
    </r>
    <r>
      <rPr>
        <sz val="11"/>
        <rFont val="Gotham Book"/>
        <family val="3"/>
      </rPr>
      <t>(afgerond naar boven op hele procenten)</t>
    </r>
  </si>
  <si>
    <t>Toelichting</t>
  </si>
  <si>
    <t xml:space="preserve">Doel </t>
  </si>
  <si>
    <t>- een aanvraag voor subsidie kan worden ingediend vanaf 6 april 2020 tot en met 31 mei 2020; via een aanvraagformulier dat op www.uwv.nl beschikbaar wordt gesteld</t>
  </si>
  <si>
    <t>Loonsom bij maandbetaling</t>
  </si>
  <si>
    <t>Loonsom bij 4 weken betaling</t>
  </si>
  <si>
    <t>- de loonsom zoals hier bedoeld is de loonsom omgerekend op maandbasis en na correctie voor de vakantiebijslag e.d., alsmede de maximering op € 9.538</t>
  </si>
  <si>
    <t>Opslag werkgeverslasten</t>
  </si>
  <si>
    <t>Het kabinet heeft een flink aantal maatregelen genomen om ondernemers te ondersteunen tijdens de coronacrisis. De Tijdelijke Noodmaatregel Overbrugging voor Werkgelegenheid (NOW) is één van die maatregelen, te weten een tegemoetkoming in de loonkosten voor bedrijven die nu omzetverlies lijden met als doel de werkgelegenheid zoveel mogelijke te behouden. Dinsdag 31 maart maakte het kabinet de details van deze regels bekend en u kunt uw aanvraag vanaf nu indienen. De mogelijkheid om deze noodmaatregel met drie maanden te verlengen wordt nadrukkelijk opengehouden. Daarover zal dan voor 1 juni 2020 worden besloten, zodat deze tweede tranche aansluit op de eerste aanvraagperiode die op 31 mei eindigt.</t>
  </si>
  <si>
    <t>- de werkgever betaalt in beginsel het volledige salaris door, ook van oproepkrachten c.q. flex werknemers.</t>
  </si>
  <si>
    <t xml:space="preserve">- als een werkgever na 17 maart 2020 ontslagverzoeken voor werknemers heeft ingediend om bedrijfseconomische redenen wordt de NOW subsidie verminderd met 1,5 keer de loonsom van de desbetreffende werknemers. </t>
  </si>
  <si>
    <t>- de verwachte omzetdaling bedraagt ten minste 20% gedurende een aaneengesloten periode van 3 kalendermaanden in de periode van 1 maart t/m 31 juli 2020.</t>
  </si>
  <si>
    <t>- de werkgever is verplicht een OR, personeelsvertegenwoordiging of bij ontbreken daarvan, de werknemers te informeren over de subsidieverlening.</t>
  </si>
  <si>
    <t>- de minister besluit uiterlijk binnen 13 weken na ontvangst van de volledige (eerste) aanvraag tot subsidieverlening. In de praktijk wordt ernaar gestreefd om de betaling de eerste termijn van het voorschot binnen 2 tot 4 weken na ontvangst van de aanvraag te realiseren. De verstrekking van het voorschot vindt plaats in 3 termijnen</t>
  </si>
  <si>
    <t>De NOW in het kort</t>
  </si>
  <si>
    <t>Hoogte van de NOW subsidie</t>
  </si>
  <si>
    <t>De NOW subsie wordt als volgt berekend:</t>
  </si>
  <si>
    <t>Indien uw onderneming is aangevangen voor 1 januari 2019:</t>
  </si>
  <si>
    <t>=&gt; De vergelijkende omzet  van 3 maanden = omzet 2019 / 4</t>
  </si>
  <si>
    <t>Indien uw onderneming is aangevangen na 1 januari 2019:</t>
  </si>
  <si>
    <t xml:space="preserve">- Als sprake is van een samenstelling van rechtspersonen geldt de omzetdaling op concernniveau. Bij deze bepaling geldt dat alleen de omzet meetelt van concernonderdelen met Nederlands sociaalverzekeringsloon. </t>
  </si>
  <si>
    <t>- Voor de opgave van de verwachte omzet in de drie aaneengesloten kalendermaanden kan worden gekozen voor een ingangsdatum van 1 maart, 1 april of 1 mei. Dit omdat er wellicht een na-ijl effect zit in de omzetdaling. De meetperiode van de omzet kan dus afwijken van de periode (1 maart t/m 31 mei ) waarop de tegemoetkoming in de loonkosten betrekking heeft.</t>
  </si>
  <si>
    <t>- Voor de definitie van omzet wordt aangesloten bij het jaarrekeningenrecht (netto-omzet).</t>
  </si>
  <si>
    <t>Correcties op de loonsom januari:</t>
  </si>
  <si>
    <t>- Indien de vakantiebijslag niet door de werkgever wordt gereserveerd (maar maandelijks wordt uitbetaald, zoals bij een all-in loon), dan wordt de opgegeven loonsom vermenigvuldigd met 0,926 (100/108) (dit is in deze rekentool opgenomen).</t>
  </si>
  <si>
    <t>- Het maximum subsidiabel loon is 2 keer het maximum premieloon per maand  (€ 9.538 per werknemer) het eventueel hogere loon dient niet meegenomen te worden in de loonsom (dit is in de rekentool opgenomen).</t>
  </si>
  <si>
    <t>Bepaling van de omzet</t>
  </si>
  <si>
    <t>- NOW subsidie = verwachte omzetdaling (%) x loonsom over januari 2020 x 3 x 1,3 x 90%</t>
  </si>
  <si>
    <t>Als voorschot op de verwachte subsidie wordt 80% uitbetaald.</t>
  </si>
  <si>
    <t>- Bij de berekening van het voorschot dient het SV loonsom van alle werknemers in de eerste 4 weken van 2020 te worden opgenomen.</t>
  </si>
  <si>
    <t>Correcties op de loonsom periode 1 2020:</t>
  </si>
  <si>
    <t>- Omdat er sprake is van uitbetaling per 4 weken wordt de loonsom vermenigvuldigd met 1,0833 (in deze rekentool opgenomen) om daarmee het loon om te rekenen naar een maandloon.</t>
  </si>
  <si>
    <t>Aandachtspunten bij de eindafrekening van de NOW subsidie</t>
  </si>
  <si>
    <t>- Als een werkgever na 17 maart 2020 ontslagverzoeken voor werknemers heeft ingediend om bedrijfseconomische redenen, wordt de subsidie verminderd met 1,5 keer de gemaximeerde loonsom van de desbetreffende werknemers (boete).</t>
  </si>
  <si>
    <t>- Er kan nooit meer subsidie worden teruggevorderd dan is ontvangen. Verrekening vindt in eerste instantie plaats met het uitgekeerde voorschot.</t>
  </si>
  <si>
    <t>- Bij de berekening van de NOW subsidie wordt ook rekening gehouden met de werkgeverslasten. Er wordt gerekend met een uniforme opslag van 30% voor werkgeverslasten (vermenigvuldiging van 1,3). Dit is inclusief de reservering van 8% vakantiebijslag. Ook in de definitieve afrekening wordt uitgegaan van deze opslag van 30% en niet van de werkelijke werkgeverslasten die veel hoger kunnen zijn.</t>
  </si>
  <si>
    <t>- subsidie wordt aangevraagd per loonheffingennummer. Indien u meerdere loonheffingnummers heeft, vraagt u voor ieder loonheffingnummer NOW aan.</t>
  </si>
  <si>
    <t>De loonsom over januari 2020 wordt o.a. gecorrigeerd met het loon van werknemers die niet sociaal verzekerd zijn alsmede met uitkeringen vanuit het UWV (denk aan de WAZO uitkering).</t>
  </si>
  <si>
    <t>=&gt; De vergelijkende omzet van 3 maanden = omzet vanaf 1e kalendermaand na aanvang bedrijfsuitoefening t/m 29 februari 2019 x 3. Deze totale omzet deelt u vervolgens door het aantal gehele kalendermaanden waarover u de totale omzet heeft berekend.</t>
  </si>
  <si>
    <t>- Bij de berekening van het voorschot dient het SV loonsom van alle werknemers over de maand januari 2020 te worden genomen.</t>
  </si>
  <si>
    <t>- Mocht de loonsom januari 2020 niet bekend zijn, dan moet worden uitgegaan van de loonsom november 2019. Indien deze ook niet bekend is bij het UWV, dan kan er geen subsidie worden verstrekt.</t>
  </si>
  <si>
    <t>- De loonsom wordt gecorrigeerd met de UWV uitkeringen die door uw tussenkomst zijn uitbetaald aan uw werknemers (dit is niet in deze tool opgenomen).</t>
  </si>
  <si>
    <t>- Indien tussentijds vakantiebijslag in januari is uitbetaald (terwijl de vakantiebijslag door de werkgever normaliter wordt gereserveerd), dient de opgegeven loonsom verminderd te worden met de uitbetaalde vakantiebijslag. Dit kan bijvoorbeeld aan de orde zijn als vakantiebijslag in de eindafrekening bij ontslag is uitbetaald (dit is in deze rekentool opgenomen).</t>
  </si>
  <si>
    <t>- Het maximum subsidiabel loon is 2 keer het maximum premieloon per maand  (€ 9.538 per werknemer), het eventueel hogere loon dient niet meegenomen te worden in de loonsom (dit is in de rekentool opgenomen).</t>
  </si>
  <si>
    <t>- Mocht de loonsom in de eerste 4 weken 2020 niet bekend zijn, dan moet worden uitgegaan van de loonsom over aangiftetijdvak 12 van 2019. Indien deze ook niet bekend is bij het UWV, kan geen subsidie worden verstrekt.</t>
  </si>
  <si>
    <t>- Indien tussentijds vakantiebijslag in de eerste 4 weken van 2020 is uitbetaald (terwijl de vakantiebijslag door de werkgever normaliter wordt gereserveerd), dient de opgegeven loonsom verminderd te worden met de uitbetaalde vakantiebijslag. Dit kan bijvoorbeeld aan de orde zijn als vakantiebijslag in de eindafrekening bij ontslag is uitbetaald (dit is in deze rekentool opgenomen).</t>
  </si>
  <si>
    <t>- Indien de vakantiebijslag niet door de werkgever wordt gereserveerd (maar vierwekelijks wordt uitbetaald, zoals bij een all-in loon), dan wordt de opgegeven loonsom vermenigvuldigd met 0,926 (100/108) (dit is in deze rekentool opgenomen).</t>
  </si>
  <si>
    <t>- Indien de loonsom over de periode maart t/m mei 2020 lager is dan 3 maal de loonsom over januari 2020 wordt de subsidie verlaagd met het loonverschil  (1,3*0,9). Bij een daling van de loonsom wordt de NOW subsidie dus altijd gekort met 90% van de loonsomdaling. De correctie houdt dus geen rekening met het percentage van de omzetdaling.</t>
  </si>
  <si>
    <t>- De subsidie bedraagt maximaal 90% van de loonsom over de periode maart-april-mei 2020. Voor de loonsom wordt van het sociale verzekeringsloon uit tegenwoordige dienstbetrekkingen uitgegaan. Ook aanvullende lasten en kosten zoals werkgeverspremies en werknemersbijdragen aan pensioen en de opbouw van vakantiebijslag worden gecompenseerd.</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</si>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</sst>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d\ mmmm\ yyyy"/>
    <numFmt numFmtId="165" formatCode="[$-413]d\ mmmm\ yyyy;@"/>
    <numFmt numFmtId="166" formatCode="_ &quot;€&quot;\ * #,##0_ ;_ &quot;€&quot;\ * \-#,##0_ ;_ &quot;€&quot;\ * &quot;-&quot;??_ ;_ @_ "/>
    <numFmt numFmtId="167" formatCode="_ [$€-413]\ * #,##0_ ;_ [$€-413]\ * \-#,##0_ ;_ [$€-413]\ * &quot;-&quot;??_ ;_ @_ "/>
  </numFmts>
  <fonts count="21" x14ac:knownFonts="1">
    <font>
      <sz val="11"/>
      <color theme="1"/>
      <name val="Calibri"/>
      <family val="2"/>
      <scheme val="minor"/>
    </font>
    <font>
      <sz val="11"/>
      <color theme="1"/>
      <name val="Calibri"/>
      <family val="2"/>
      <scheme val="minor"/>
    </font>
    <font>
      <sz val="12"/>
      <color rgb="FF000000"/>
      <name val="Calibri"/>
      <family val="2"/>
      <scheme val="minor"/>
    </font>
    <font>
      <sz val="10"/>
      <name val="Arial"/>
      <family val="2"/>
    </font>
    <font>
      <sz val="10"/>
      <color theme="0"/>
      <name val="Gotham Book"/>
      <family val="3"/>
    </font>
    <font>
      <sz val="11"/>
      <color theme="0"/>
      <name val="Gotham Book"/>
      <family val="3"/>
    </font>
    <font>
      <sz val="18"/>
      <name val="Gotham Book"/>
      <family val="3"/>
    </font>
    <font>
      <sz val="11"/>
      <name val="Gotham Book"/>
      <family val="3"/>
    </font>
    <font>
      <b/>
      <sz val="11"/>
      <name val="Gotham Book"/>
      <family val="3"/>
    </font>
    <font>
      <sz val="12"/>
      <color theme="0"/>
      <name val="Gotham Book"/>
      <family val="3"/>
    </font>
    <font>
      <b/>
      <sz val="12"/>
      <name val="Gotham Book"/>
      <family val="3"/>
    </font>
    <font>
      <sz val="11"/>
      <color theme="1"/>
      <name val="Gotham Book"/>
      <family val="3"/>
    </font>
    <font>
      <b/>
      <sz val="12"/>
      <color theme="1"/>
      <name val="Gotham Book"/>
      <family val="3"/>
    </font>
    <font>
      <sz val="12"/>
      <color theme="1"/>
      <name val="Gotham Book"/>
      <family val="3"/>
    </font>
    <font>
      <b/>
      <sz val="11"/>
      <color theme="1"/>
      <name val="Gotham Book"/>
      <family val="3"/>
    </font>
    <font>
      <sz val="9"/>
      <color theme="1"/>
      <name val="Gotham Book"/>
      <family val="3"/>
    </font>
    <font>
      <sz val="9"/>
      <name val="Gotham Book"/>
      <family val="3"/>
    </font>
    <font>
      <sz val="9"/>
      <color theme="1"/>
      <name val="Calibri"/>
      <family val="2"/>
      <scheme val="minor"/>
    </font>
    <font>
      <i/>
      <sz val="11"/>
      <name val="Gotham Book"/>
      <family val="3"/>
    </font>
    <font>
      <sz val="11"/>
      <color theme="1"/>
      <name val="Webdings"/>
      <family val="1"/>
      <charset val="2"/>
    </font>
    <font>
      <u/>
      <sz val="11"/>
      <color theme="1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005A77"/>
        <bgColor indexed="64"/>
      </patternFill>
    </fill>
    <fill>
      <patternFill patternType="solid">
        <fgColor rgb="FFFBBA00"/>
        <bgColor indexed="64"/>
      </patternFill>
    </fill>
    <fill>
      <patternFill patternType="solid">
        <fgColor rgb="FFC8D3D9"/>
        <bgColor indexed="64"/>
      </patternFill>
    </fill>
    <fill>
      <patternFill patternType="solid">
        <fgColor theme="4" tint="0.79998168889431442"/>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20" fillId="0" borderId="0" applyNumberFormat="0" applyFill="0" applyBorder="0" applyAlignment="0" applyProtection="0"/>
  </cellStyleXfs>
  <cellXfs count="96">
    <xf numFmtId="0" fontId="0" fillId="0" borderId="0" xfId="0"/>
    <xf numFmtId="0" fontId="0" fillId="0" borderId="2" xfId="0" applyBorder="1"/>
    <xf numFmtId="0" fontId="0" fillId="0" borderId="3" xfId="0" applyBorder="1"/>
    <xf numFmtId="0" fontId="0" fillId="0" borderId="4" xfId="0" applyBorder="1"/>
    <xf numFmtId="0" fontId="6" fillId="5" borderId="1" xfId="3" applyFont="1" applyFill="1" applyBorder="1" applyAlignment="1">
      <alignment horizontal="left" vertical="center"/>
    </xf>
    <xf numFmtId="0" fontId="6" fillId="5" borderId="5" xfId="3" applyFont="1" applyFill="1" applyBorder="1" applyAlignment="1">
      <alignment horizontal="left" vertical="center"/>
    </xf>
    <xf numFmtId="0" fontId="6" fillId="5" borderId="6" xfId="3" applyFont="1" applyFill="1" applyBorder="1" applyAlignment="1">
      <alignment horizontal="left" vertical="center"/>
    </xf>
    <xf numFmtId="0" fontId="6" fillId="5" borderId="7" xfId="3" applyFont="1" applyFill="1" applyBorder="1" applyAlignment="1">
      <alignment horizontal="left" vertical="center"/>
    </xf>
    <xf numFmtId="0" fontId="5" fillId="4" borderId="5" xfId="3" applyFont="1" applyFill="1" applyBorder="1"/>
    <xf numFmtId="0" fontId="4" fillId="4" borderId="6" xfId="3" applyFont="1" applyFill="1" applyBorder="1"/>
    <xf numFmtId="0" fontId="4" fillId="4" borderId="7" xfId="3" applyFont="1" applyFill="1" applyBorder="1"/>
    <xf numFmtId="164" fontId="0" fillId="0" borderId="3" xfId="0" applyNumberFormat="1" applyBorder="1" applyAlignment="1">
      <alignment horizontal="left"/>
    </xf>
    <xf numFmtId="164" fontId="0" fillId="0" borderId="4" xfId="0" applyNumberFormat="1" applyBorder="1" applyAlignment="1">
      <alignment horizontal="left"/>
    </xf>
    <xf numFmtId="0" fontId="9" fillId="4" borderId="5" xfId="3" applyFont="1" applyFill="1" applyBorder="1"/>
    <xf numFmtId="0" fontId="9" fillId="4" borderId="6" xfId="3" applyFont="1" applyFill="1" applyBorder="1"/>
    <xf numFmtId="0" fontId="9" fillId="4" borderId="7" xfId="3" applyFont="1" applyFill="1" applyBorder="1"/>
    <xf numFmtId="0" fontId="7" fillId="6" borderId="8" xfId="3" applyFont="1" applyFill="1" applyBorder="1" applyAlignment="1">
      <alignment vertical="top"/>
    </xf>
    <xf numFmtId="0" fontId="7" fillId="6" borderId="0" xfId="3" applyFont="1" applyFill="1" applyBorder="1" applyAlignment="1">
      <alignment vertical="top"/>
    </xf>
    <xf numFmtId="0" fontId="8" fillId="6" borderId="9" xfId="3" applyFont="1" applyFill="1" applyBorder="1" applyAlignment="1">
      <alignment vertical="top"/>
    </xf>
    <xf numFmtId="0" fontId="7" fillId="6" borderId="10" xfId="3" applyFont="1" applyFill="1" applyBorder="1" applyAlignment="1">
      <alignment vertical="top"/>
    </xf>
    <xf numFmtId="0" fontId="7" fillId="6" borderId="11" xfId="3" applyFont="1" applyFill="1" applyBorder="1" applyAlignment="1">
      <alignment vertical="top"/>
    </xf>
    <xf numFmtId="0" fontId="7" fillId="6" borderId="12" xfId="3" applyFont="1" applyFill="1" applyBorder="1" applyAlignment="1">
      <alignment vertical="top"/>
    </xf>
    <xf numFmtId="0" fontId="8" fillId="6" borderId="14" xfId="3" applyFont="1" applyFill="1" applyBorder="1" applyAlignment="1">
      <alignment vertical="top"/>
    </xf>
    <xf numFmtId="9" fontId="8" fillId="6" borderId="15" xfId="2" applyNumberFormat="1" applyFont="1" applyFill="1" applyBorder="1" applyAlignment="1">
      <alignment horizontal="center" vertical="top"/>
    </xf>
    <xf numFmtId="0" fontId="2" fillId="2" borderId="1" xfId="0" applyFont="1" applyFill="1" applyBorder="1"/>
    <xf numFmtId="0" fontId="11" fillId="3" borderId="0" xfId="0" applyFont="1" applyFill="1"/>
    <xf numFmtId="0" fontId="5" fillId="4" borderId="6" xfId="3" applyFont="1" applyFill="1" applyBorder="1"/>
    <xf numFmtId="0" fontId="5" fillId="4" borderId="7" xfId="3" applyFont="1" applyFill="1" applyBorder="1"/>
    <xf numFmtId="0" fontId="0" fillId="0" borderId="1" xfId="0" applyBorder="1"/>
    <xf numFmtId="0" fontId="0" fillId="0" borderId="5" xfId="0" applyBorder="1"/>
    <xf numFmtId="0" fontId="0" fillId="0" borderId="7" xfId="0" applyBorder="1"/>
    <xf numFmtId="2" fontId="0" fillId="0" borderId="3" xfId="0" applyNumberFormat="1" applyBorder="1"/>
    <xf numFmtId="2" fontId="0" fillId="0" borderId="4" xfId="0" applyNumberFormat="1" applyBorder="1"/>
    <xf numFmtId="0" fontId="12" fillId="3" borderId="0" xfId="0" applyFont="1" applyFill="1"/>
    <xf numFmtId="0" fontId="8" fillId="6" borderId="0" xfId="3" applyFont="1" applyFill="1" applyBorder="1" applyAlignment="1">
      <alignment horizontal="center" vertical="top"/>
    </xf>
    <xf numFmtId="9" fontId="0" fillId="0" borderId="1" xfId="2" applyFont="1" applyBorder="1"/>
    <xf numFmtId="9" fontId="8" fillId="6" borderId="13" xfId="2" applyNumberFormat="1" applyFont="1" applyFill="1" applyBorder="1" applyAlignment="1">
      <alignment horizontal="center" vertical="center"/>
    </xf>
    <xf numFmtId="167" fontId="7" fillId="6" borderId="13" xfId="1" applyNumberFormat="1" applyFont="1" applyFill="1" applyBorder="1" applyAlignment="1">
      <alignment horizontal="left" vertical="center"/>
    </xf>
    <xf numFmtId="167" fontId="8" fillId="6" borderId="13" xfId="1" applyNumberFormat="1" applyFont="1" applyFill="1" applyBorder="1" applyAlignment="1">
      <alignment horizontal="left" vertical="center"/>
    </xf>
    <xf numFmtId="0" fontId="7" fillId="6" borderId="14" xfId="3" applyFont="1" applyFill="1" applyBorder="1" applyAlignment="1">
      <alignment vertical="top"/>
    </xf>
    <xf numFmtId="0" fontId="7" fillId="6" borderId="9" xfId="3" applyFont="1" applyFill="1" applyBorder="1" applyAlignment="1">
      <alignment vertical="top"/>
    </xf>
    <xf numFmtId="0" fontId="8" fillId="6" borderId="9" xfId="3" applyFont="1" applyFill="1" applyBorder="1" applyAlignment="1">
      <alignment horizontal="center" vertical="top"/>
    </xf>
    <xf numFmtId="167" fontId="7" fillId="6" borderId="15" xfId="1" applyNumberFormat="1" applyFont="1" applyFill="1" applyBorder="1" applyAlignment="1">
      <alignment horizontal="left" vertical="center"/>
    </xf>
    <xf numFmtId="0" fontId="11" fillId="0" borderId="0" xfId="0" applyFont="1"/>
    <xf numFmtId="0" fontId="13" fillId="3" borderId="0" xfId="0" applyFont="1" applyFill="1"/>
    <xf numFmtId="0" fontId="13" fillId="0" borderId="0" xfId="0" applyFont="1"/>
    <xf numFmtId="167" fontId="8" fillId="5" borderId="7" xfId="1" applyNumberFormat="1" applyFont="1" applyFill="1" applyBorder="1" applyAlignment="1">
      <alignment horizontal="left" vertical="center"/>
    </xf>
    <xf numFmtId="0" fontId="11" fillId="8" borderId="0" xfId="0" applyFont="1" applyFill="1"/>
    <xf numFmtId="0" fontId="15" fillId="3" borderId="0" xfId="0" applyFont="1" applyFill="1" applyAlignment="1">
      <alignment horizontal="center"/>
    </xf>
    <xf numFmtId="0" fontId="15" fillId="0" borderId="0" xfId="0" applyFont="1" applyAlignment="1">
      <alignment horizontal="center"/>
    </xf>
    <xf numFmtId="0" fontId="11" fillId="3" borderId="0" xfId="0" applyFont="1" applyFill="1" applyAlignment="1">
      <alignment vertical="center"/>
    </xf>
    <xf numFmtId="0" fontId="8" fillId="6" borderId="12" xfId="3" applyFont="1" applyFill="1" applyBorder="1" applyAlignment="1">
      <alignment vertical="center"/>
    </xf>
    <xf numFmtId="0" fontId="8" fillId="6" borderId="0" xfId="3" applyFont="1" applyFill="1" applyBorder="1" applyAlignment="1">
      <alignment vertical="center"/>
    </xf>
    <xf numFmtId="0" fontId="11" fillId="0" borderId="0" xfId="0" applyFont="1" applyAlignment="1">
      <alignment vertical="center"/>
    </xf>
    <xf numFmtId="0" fontId="7" fillId="6" borderId="12" xfId="3" applyFont="1" applyFill="1" applyBorder="1" applyAlignment="1">
      <alignment vertical="center"/>
    </xf>
    <xf numFmtId="0" fontId="7" fillId="6" borderId="0" xfId="3" applyFont="1" applyFill="1" applyBorder="1" applyAlignment="1">
      <alignment vertical="center"/>
    </xf>
    <xf numFmtId="0" fontId="7" fillId="6" borderId="0" xfId="3" applyFont="1" applyFill="1" applyBorder="1" applyAlignment="1">
      <alignment horizontal="right" vertical="center"/>
    </xf>
    <xf numFmtId="0" fontId="7" fillId="6" borderId="12" xfId="3" quotePrefix="1" applyFont="1" applyFill="1" applyBorder="1" applyAlignment="1">
      <alignment vertical="center"/>
    </xf>
    <xf numFmtId="0" fontId="7" fillId="6" borderId="10" xfId="3" applyFont="1" applyFill="1" applyBorder="1" applyAlignment="1">
      <alignment vertical="center"/>
    </xf>
    <xf numFmtId="0" fontId="7" fillId="6" borderId="8" xfId="3" applyFont="1" applyFill="1" applyBorder="1" applyAlignment="1">
      <alignment vertical="center"/>
    </xf>
    <xf numFmtId="0" fontId="8" fillId="5" borderId="5" xfId="3" quotePrefix="1" applyFont="1" applyFill="1" applyBorder="1" applyAlignment="1">
      <alignment vertical="center"/>
    </xf>
    <xf numFmtId="0" fontId="8" fillId="5" borderId="6" xfId="3" applyFont="1" applyFill="1" applyBorder="1" applyAlignment="1">
      <alignment vertical="center"/>
    </xf>
    <xf numFmtId="165" fontId="7" fillId="7" borderId="13" xfId="3" applyNumberFormat="1" applyFont="1" applyFill="1" applyBorder="1" applyAlignment="1" applyProtection="1">
      <alignment horizontal="center" vertical="center"/>
      <protection locked="0"/>
    </xf>
    <xf numFmtId="166" fontId="7" fillId="7" borderId="13" xfId="1" applyNumberFormat="1" applyFont="1" applyFill="1" applyBorder="1" applyAlignment="1" applyProtection="1">
      <alignment horizontal="left" vertical="center"/>
      <protection locked="0"/>
    </xf>
    <xf numFmtId="0" fontId="11" fillId="7" borderId="13" xfId="0" applyFont="1" applyFill="1" applyBorder="1" applyAlignment="1" applyProtection="1">
      <alignment horizontal="center" vertical="center"/>
      <protection locked="0"/>
    </xf>
    <xf numFmtId="166" fontId="7" fillId="7" borderId="13" xfId="1" applyNumberFormat="1" applyFont="1" applyFill="1" applyBorder="1" applyAlignment="1" applyProtection="1">
      <alignment horizontal="center" vertical="center"/>
      <protection locked="0"/>
    </xf>
    <xf numFmtId="0" fontId="14" fillId="3" borderId="0" xfId="0" applyFont="1" applyFill="1" applyAlignment="1">
      <alignment vertical="center"/>
    </xf>
    <xf numFmtId="0" fontId="12" fillId="3" borderId="0" xfId="0" applyFont="1" applyFill="1" applyAlignment="1">
      <alignment vertical="center"/>
    </xf>
    <xf numFmtId="0" fontId="14" fillId="0" borderId="0" xfId="0" applyFont="1" applyAlignment="1">
      <alignment vertical="center"/>
    </xf>
    <xf numFmtId="0" fontId="10" fillId="6" borderId="5" xfId="3" applyFont="1" applyFill="1" applyBorder="1" applyAlignment="1">
      <alignment horizontal="left" vertical="center"/>
    </xf>
    <xf numFmtId="0" fontId="10" fillId="6" borderId="6" xfId="3" applyFont="1" applyFill="1" applyBorder="1" applyAlignment="1">
      <alignment horizontal="left" vertical="center"/>
    </xf>
    <xf numFmtId="0" fontId="10" fillId="6" borderId="7" xfId="3" applyFont="1" applyFill="1" applyBorder="1" applyAlignment="1">
      <alignment horizontal="left" vertical="center"/>
    </xf>
    <xf numFmtId="0" fontId="0" fillId="0" borderId="0" xfId="0" applyFill="1"/>
    <xf numFmtId="0" fontId="5" fillId="4" borderId="1" xfId="3" applyFont="1" applyFill="1" applyBorder="1"/>
    <xf numFmtId="0" fontId="18" fillId="6" borderId="1" xfId="3" applyFont="1" applyFill="1" applyBorder="1" applyAlignment="1">
      <alignment vertical="center" wrapText="1"/>
    </xf>
    <xf numFmtId="0" fontId="7" fillId="6" borderId="1" xfId="3" applyFont="1" applyFill="1" applyBorder="1" applyAlignment="1">
      <alignment vertical="center" wrapText="1"/>
    </xf>
    <xf numFmtId="0" fontId="7" fillId="6" borderId="2" xfId="3" applyFont="1" applyFill="1" applyBorder="1" applyAlignment="1">
      <alignment vertical="center" wrapText="1"/>
    </xf>
    <xf numFmtId="0" fontId="7" fillId="6" borderId="3" xfId="3" applyFont="1" applyFill="1" applyBorder="1" applyAlignment="1">
      <alignment vertical="center" wrapText="1"/>
    </xf>
    <xf numFmtId="0" fontId="18" fillId="3" borderId="6" xfId="3" applyFont="1" applyFill="1" applyBorder="1" applyAlignment="1">
      <alignment vertical="center" wrapText="1"/>
    </xf>
    <xf numFmtId="0" fontId="0" fillId="3" borderId="0" xfId="0" applyFill="1"/>
    <xf numFmtId="0" fontId="7" fillId="3" borderId="0" xfId="3" applyFont="1" applyFill="1" applyBorder="1" applyAlignment="1">
      <alignment vertical="center"/>
    </xf>
    <xf numFmtId="0" fontId="7" fillId="6" borderId="4" xfId="3" applyFont="1" applyFill="1" applyBorder="1" applyAlignment="1">
      <alignment vertical="center" wrapText="1"/>
    </xf>
    <xf numFmtId="0" fontId="8" fillId="6" borderId="3" xfId="3" applyFont="1" applyFill="1" applyBorder="1" applyAlignment="1">
      <alignment vertical="center" wrapText="1"/>
    </xf>
    <xf numFmtId="166" fontId="7" fillId="6" borderId="3" xfId="1" applyNumberFormat="1" applyFont="1" applyFill="1" applyBorder="1" applyAlignment="1">
      <alignment horizontal="center" vertical="top"/>
    </xf>
    <xf numFmtId="166" fontId="7" fillId="6" borderId="4" xfId="1" applyNumberFormat="1" applyFont="1" applyFill="1" applyBorder="1" applyAlignment="1">
      <alignment horizontal="center" vertical="center"/>
    </xf>
    <xf numFmtId="0" fontId="11" fillId="3" borderId="2" xfId="0" applyFont="1" applyFill="1" applyBorder="1" applyAlignment="1">
      <alignment wrapText="1"/>
    </xf>
    <xf numFmtId="0" fontId="11" fillId="0" borderId="3" xfId="0" applyFont="1" applyBorder="1" applyAlignment="1">
      <alignment wrapText="1"/>
    </xf>
    <xf numFmtId="0" fontId="11" fillId="0" borderId="4" xfId="0" applyFont="1" applyBorder="1" applyAlignment="1">
      <alignment wrapText="1"/>
    </xf>
    <xf numFmtId="0" fontId="7" fillId="6" borderId="12" xfId="3" applyFont="1" applyFill="1" applyBorder="1" applyAlignment="1">
      <alignment vertical="center" wrapText="1"/>
    </xf>
    <xf numFmtId="0" fontId="11" fillId="0" borderId="0" xfId="0" applyFont="1" applyBorder="1" applyAlignment="1">
      <alignment vertical="center" wrapText="1"/>
    </xf>
    <xf numFmtId="0" fontId="7" fillId="6" borderId="12" xfId="3" quotePrefix="1" applyFont="1" applyFill="1" applyBorder="1" applyAlignment="1">
      <alignment vertical="center" wrapText="1"/>
    </xf>
    <xf numFmtId="0" fontId="11" fillId="0" borderId="0" xfId="0" applyFont="1" applyAlignment="1">
      <alignment vertical="center" wrapText="1"/>
    </xf>
    <xf numFmtId="0" fontId="16" fillId="6" borderId="14" xfId="3" applyFont="1" applyFill="1" applyBorder="1" applyAlignment="1">
      <alignment horizontal="center" vertical="top" wrapText="1"/>
    </xf>
    <xf numFmtId="0" fontId="17" fillId="0" borderId="9" xfId="0" applyFont="1" applyBorder="1" applyAlignment="1">
      <alignment horizontal="center" vertical="top" wrapText="1"/>
    </xf>
    <xf numFmtId="0" fontId="17" fillId="0" borderId="15" xfId="0" applyFont="1" applyBorder="1" applyAlignment="1">
      <alignment horizontal="center" vertical="top" wrapText="1"/>
    </xf>
    <xf numFmtId="0" fontId="19" fillId="3" borderId="0" xfId="4" applyFont="1" applyFill="1" applyAlignment="1" applyProtection="1">
      <alignment vertical="center"/>
      <protection locked="0"/>
    </xf>
  </cellXfs>
  <cellStyles count="5">
    <cellStyle name="Hyperlink" xfId="4" builtinId="8"/>
    <cellStyle name="Procent" xfId="2" builtinId="5"/>
    <cellStyle name="Standaard" xfId="0" builtinId="0"/>
    <cellStyle name="Standaard 2" xfId="3" xr:uid="{68F1F8D9-8F8A-4955-AAB3-C1BC89D4DAD5}"/>
    <cellStyle name="Valuta" xfId="1" builtinId="4"/>
  </cellStyles>
  <dxfs count="9">
    <dxf>
      <font>
        <b/>
        <i val="0"/>
        <color rgb="FFFF0000"/>
      </font>
    </dxf>
    <dxf>
      <fill>
        <patternFill>
          <bgColor rgb="FFFF0000"/>
        </patternFill>
      </fill>
    </dxf>
    <dxf>
      <font>
        <strike val="0"/>
      </font>
      <fill>
        <patternFill>
          <bgColor rgb="FF00FF00"/>
        </patternFill>
      </fill>
    </dxf>
    <dxf>
      <fill>
        <patternFill>
          <bgColor theme="0"/>
        </patternFill>
      </fill>
      <border>
        <right style="thin">
          <color theme="0"/>
        </right>
        <top style="thin">
          <color theme="0"/>
        </top>
        <bottom style="thin">
          <color theme="0"/>
        </bottom>
        <vertical/>
        <horizontal/>
      </border>
    </dxf>
    <dxf>
      <fill>
        <patternFill>
          <bgColor theme="0"/>
        </patternFill>
      </fill>
      <border>
        <right style="thin">
          <color theme="0"/>
        </right>
        <top style="thin">
          <color theme="0"/>
        </top>
        <bottom style="thin">
          <color theme="0"/>
        </bottom>
        <vertical/>
        <horizontal/>
      </border>
    </dxf>
    <dxf>
      <fill>
        <patternFill>
          <bgColor theme="0"/>
        </patternFill>
      </fill>
      <border>
        <right style="thin">
          <color theme="0"/>
        </right>
        <top style="thin">
          <color theme="0"/>
        </top>
        <bottom style="thin">
          <color theme="0"/>
        </bottom>
        <vertical/>
        <horizontal/>
      </border>
    </dxf>
    <dxf>
      <fill>
        <patternFill>
          <bgColor theme="0"/>
        </patternFill>
      </fill>
      <border>
        <right style="thin">
          <color theme="0"/>
        </right>
        <top style="thin">
          <color theme="0"/>
        </top>
        <bottom style="thin">
          <color theme="0"/>
        </bottom>
        <vertical/>
        <horizontal/>
      </border>
    </dxf>
    <dxf>
      <fill>
        <patternFill>
          <bgColor theme="0"/>
        </patternFill>
      </fill>
      <border>
        <right style="thin">
          <color theme="0"/>
        </right>
        <top style="thin">
          <color theme="0"/>
        </top>
        <bottom style="thin">
          <color theme="0"/>
        </bottom>
        <vertical/>
        <horizontal/>
      </border>
    </dxf>
    <dxf>
      <font>
        <b val="0"/>
        <i val="0"/>
        <color theme="0"/>
      </font>
      <fill>
        <patternFill>
          <bgColor rgb="FF005A77"/>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BBA00"/>
      <color rgb="FFC8D3D9"/>
      <color rgb="FF005A77"/>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41</xdr:row>
      <xdr:rowOff>38100</xdr:rowOff>
    </xdr:from>
    <xdr:to>
      <xdr:col>11</xdr:col>
      <xdr:colOff>1228725</xdr:colOff>
      <xdr:row>42</xdr:row>
      <xdr:rowOff>174966</xdr:rowOff>
    </xdr:to>
    <xdr:pic>
      <xdr:nvPicPr>
        <xdr:cNvPr id="4" name="Afbeelding 3">
          <a:extLst>
            <a:ext uri="{FF2B5EF4-FFF2-40B4-BE49-F238E27FC236}">
              <a16:creationId xmlns:a16="http://schemas.microsoft.com/office/drawing/2014/main" id="{91360355-67D6-4955-90E4-15BB91B589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8896350"/>
          <a:ext cx="7610475" cy="327366"/>
        </a:xfrm>
        <a:prstGeom prst="rect">
          <a:avLst/>
        </a:prstGeom>
      </xdr:spPr>
    </xdr:pic>
    <xdr:clientData/>
  </xdr:twoCellAnchor>
  <xdr:twoCellAnchor editAs="oneCell">
    <xdr:from>
      <xdr:col>7</xdr:col>
      <xdr:colOff>85725</xdr:colOff>
      <xdr:row>0</xdr:row>
      <xdr:rowOff>114301</xdr:rowOff>
    </xdr:from>
    <xdr:to>
      <xdr:col>11</xdr:col>
      <xdr:colOff>1200150</xdr:colOff>
      <xdr:row>6</xdr:row>
      <xdr:rowOff>113895</xdr:rowOff>
    </xdr:to>
    <xdr:pic>
      <xdr:nvPicPr>
        <xdr:cNvPr id="3" name="Afbeelding 2">
          <a:extLst>
            <a:ext uri="{FF2B5EF4-FFF2-40B4-BE49-F238E27FC236}">
              <a16:creationId xmlns:a16="http://schemas.microsoft.com/office/drawing/2014/main" id="{54E17373-7010-404D-9B56-1DE99F07E8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4775" y="114301"/>
          <a:ext cx="3905250" cy="1142594"/>
        </a:xfrm>
        <a:prstGeom prst="rect">
          <a:avLst/>
        </a:prstGeom>
      </xdr:spPr>
    </xdr:pic>
    <xdr:clientData/>
  </xdr:twoCellAnchor>
  <xdr:twoCellAnchor editAs="oneCell">
    <xdr:from>
      <xdr:col>1</xdr:col>
      <xdr:colOff>9525</xdr:colOff>
      <xdr:row>0</xdr:row>
      <xdr:rowOff>114300</xdr:rowOff>
    </xdr:from>
    <xdr:to>
      <xdr:col>5</xdr:col>
      <xdr:colOff>447675</xdr:colOff>
      <xdr:row>6</xdr:row>
      <xdr:rowOff>119142</xdr:rowOff>
    </xdr:to>
    <xdr:pic>
      <xdr:nvPicPr>
        <xdr:cNvPr id="6" name="Afbeelding 5">
          <a:extLst>
            <a:ext uri="{FF2B5EF4-FFF2-40B4-BE49-F238E27FC236}">
              <a16:creationId xmlns:a16="http://schemas.microsoft.com/office/drawing/2014/main" id="{9D03EEC8-F172-4F50-A418-CE6969DF90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114300"/>
          <a:ext cx="2914650" cy="114784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F68E7-27D8-474D-ADE4-AD8AC90DFFC1}">
  <sheetPr codeName="Blad1">
    <pageSetUpPr fitToPage="1"/>
  </sheetPr>
  <dimension ref="A1:AB82"/>
  <sheetViews>
    <sheetView tabSelected="1" zoomScaleNormal="100" workbookViewId="0">
      <pane ySplit="10" topLeftCell="A11" activePane="bottomLeft" state="frozen"/>
      <selection pane="bottomLeft" activeCell="M14" sqref="M14"/>
    </sheetView>
  </sheetViews>
  <sheetFormatPr defaultColWidth="9.28515625" defaultRowHeight="15" x14ac:dyDescent="0.25"/>
  <cols>
    <col min="1" max="1" width="1.7109375" style="25" customWidth="1"/>
    <col min="2" max="8" width="9.28515625" style="43"/>
    <col min="9" max="9" width="9.7109375" style="43" customWidth="1"/>
    <col min="10" max="10" width="13.5703125" style="43" customWidth="1"/>
    <col min="11" max="11" width="9.28515625" style="43"/>
    <col min="12" max="12" width="18.5703125" style="43" customWidth="1"/>
    <col min="13" max="13" width="4.140625" style="43" customWidth="1"/>
    <col min="14" max="14" width="15.28515625" style="25" customWidth="1"/>
    <col min="15" max="15" width="3.28515625" style="25" customWidth="1"/>
    <col min="16" max="28" width="9.28515625" style="25"/>
    <col min="29" max="16384" width="9.28515625" style="43"/>
  </cols>
  <sheetData>
    <row r="1" spans="1:28" x14ac:dyDescent="0.25">
      <c r="B1" s="25"/>
      <c r="C1" s="25"/>
      <c r="D1" s="25"/>
      <c r="E1" s="25"/>
      <c r="F1" s="25"/>
      <c r="G1" s="25"/>
      <c r="H1" s="25"/>
      <c r="I1" s="25"/>
      <c r="J1" s="25"/>
      <c r="K1" s="25"/>
      <c r="L1" s="25"/>
      <c r="M1" s="25"/>
    </row>
    <row r="2" spans="1:28" x14ac:dyDescent="0.25">
      <c r="B2" s="25"/>
      <c r="C2" s="25"/>
      <c r="D2" s="25"/>
      <c r="E2" s="25"/>
      <c r="F2" s="25"/>
      <c r="G2" s="25"/>
      <c r="H2" s="25"/>
      <c r="I2" s="25"/>
      <c r="J2" s="25"/>
      <c r="K2" s="25"/>
      <c r="L2" s="25"/>
      <c r="M2" s="25"/>
    </row>
    <row r="3" spans="1:28" x14ac:dyDescent="0.25">
      <c r="B3" s="25"/>
      <c r="C3" s="25"/>
      <c r="D3" s="25"/>
      <c r="E3" s="25"/>
      <c r="F3" s="25"/>
      <c r="G3" s="25"/>
      <c r="H3" s="25"/>
      <c r="I3" s="25"/>
      <c r="J3" s="25"/>
      <c r="K3" s="25"/>
      <c r="L3" s="25"/>
      <c r="M3" s="25"/>
    </row>
    <row r="4" spans="1:28" x14ac:dyDescent="0.25">
      <c r="B4" s="25"/>
      <c r="C4" s="25"/>
      <c r="D4" s="25"/>
      <c r="E4" s="25"/>
      <c r="F4" s="25"/>
      <c r="G4" s="25"/>
      <c r="H4" s="25"/>
      <c r="I4" s="25"/>
      <c r="J4" s="25"/>
      <c r="K4" s="25"/>
      <c r="L4" s="25"/>
      <c r="M4" s="25"/>
    </row>
    <row r="5" spans="1:28" x14ac:dyDescent="0.25">
      <c r="B5" s="25"/>
      <c r="C5" s="25"/>
      <c r="D5" s="25"/>
      <c r="E5" s="25"/>
      <c r="F5" s="25"/>
      <c r="G5" s="25"/>
      <c r="H5" s="25"/>
      <c r="I5" s="25"/>
      <c r="J5" s="25"/>
      <c r="K5" s="25"/>
      <c r="L5" s="25"/>
      <c r="M5" s="25"/>
    </row>
    <row r="6" spans="1:28" x14ac:dyDescent="0.25">
      <c r="B6" s="25"/>
      <c r="C6" s="25"/>
      <c r="D6" s="25"/>
      <c r="E6" s="25"/>
      <c r="F6" s="25"/>
      <c r="G6" s="25"/>
      <c r="H6" s="25"/>
      <c r="I6" s="25"/>
      <c r="J6" s="25"/>
      <c r="K6" s="25"/>
      <c r="L6" s="25"/>
      <c r="M6" s="25"/>
    </row>
    <row r="7" spans="1:28" x14ac:dyDescent="0.25">
      <c r="B7" s="25"/>
      <c r="C7" s="25"/>
      <c r="D7" s="25"/>
      <c r="E7" s="25"/>
      <c r="F7" s="25"/>
      <c r="G7" s="25"/>
      <c r="H7" s="25"/>
      <c r="I7" s="25"/>
      <c r="J7" s="25"/>
      <c r="K7" s="25"/>
      <c r="L7" s="25"/>
      <c r="M7" s="25"/>
    </row>
    <row r="8" spans="1:28" ht="15.75" thickBot="1" x14ac:dyDescent="0.3">
      <c r="B8" s="25"/>
      <c r="C8" s="25"/>
      <c r="D8" s="25"/>
      <c r="E8" s="25"/>
      <c r="F8" s="25"/>
      <c r="G8" s="25"/>
      <c r="H8" s="25"/>
      <c r="I8" s="25"/>
      <c r="J8" s="25"/>
      <c r="K8" s="25"/>
      <c r="L8" s="25"/>
      <c r="M8" s="25"/>
    </row>
    <row r="9" spans="1:28" ht="15.75" thickBot="1" x14ac:dyDescent="0.3">
      <c r="B9" s="8" t="s">
        <v>4</v>
      </c>
      <c r="C9" s="9"/>
      <c r="D9" s="9"/>
      <c r="E9" s="9"/>
      <c r="F9" s="9"/>
      <c r="G9" s="9"/>
      <c r="H9" s="9"/>
      <c r="I9" s="9"/>
      <c r="J9" s="9"/>
      <c r="K9" s="9"/>
      <c r="L9" s="10"/>
      <c r="M9" s="25"/>
    </row>
    <row r="10" spans="1:28" ht="24" thickBot="1" x14ac:dyDescent="0.3">
      <c r="B10" s="4" t="s">
        <v>5</v>
      </c>
      <c r="C10" s="5"/>
      <c r="D10" s="6"/>
      <c r="E10" s="6"/>
      <c r="F10" s="6"/>
      <c r="G10" s="6"/>
      <c r="H10" s="6"/>
      <c r="I10" s="6"/>
      <c r="J10" s="6"/>
      <c r="K10" s="6"/>
      <c r="L10" s="7"/>
      <c r="M10" s="25"/>
    </row>
    <row r="11" spans="1:28" ht="15.75" thickBot="1" x14ac:dyDescent="0.3">
      <c r="B11" s="25"/>
      <c r="C11" s="25"/>
      <c r="D11" s="25"/>
      <c r="E11" s="25"/>
      <c r="F11" s="25"/>
      <c r="G11" s="25"/>
      <c r="H11" s="25"/>
      <c r="I11" s="25"/>
      <c r="J11" s="25"/>
      <c r="K11" s="25"/>
      <c r="L11" s="25"/>
      <c r="M11" s="25"/>
    </row>
    <row r="12" spans="1:28" s="45" customFormat="1" ht="16.5" thickBot="1" x14ac:dyDescent="0.3">
      <c r="A12" s="44"/>
      <c r="B12" s="13" t="s">
        <v>7</v>
      </c>
      <c r="C12" s="14"/>
      <c r="D12" s="14"/>
      <c r="E12" s="14"/>
      <c r="F12" s="14"/>
      <c r="G12" s="14"/>
      <c r="H12" s="14"/>
      <c r="I12" s="14"/>
      <c r="J12" s="14"/>
      <c r="K12" s="14"/>
      <c r="L12" s="15"/>
      <c r="M12" s="25"/>
      <c r="N12" s="44"/>
      <c r="O12" s="44"/>
      <c r="P12" s="44"/>
      <c r="Q12" s="44"/>
      <c r="R12" s="44"/>
      <c r="S12" s="44"/>
      <c r="T12" s="44"/>
      <c r="U12" s="44"/>
      <c r="V12" s="44"/>
      <c r="W12" s="44"/>
      <c r="X12" s="44"/>
      <c r="Y12" s="44"/>
      <c r="Z12" s="44"/>
      <c r="AA12" s="44"/>
      <c r="AB12" s="44"/>
    </row>
    <row r="13" spans="1:28" ht="13.15" customHeight="1" x14ac:dyDescent="0.25">
      <c r="B13" s="19"/>
      <c r="C13" s="16"/>
      <c r="D13" s="16"/>
      <c r="E13" s="16"/>
      <c r="F13" s="16"/>
      <c r="G13" s="16"/>
      <c r="H13" s="16"/>
      <c r="I13" s="16"/>
      <c r="J13" s="16"/>
      <c r="K13" s="16"/>
      <c r="L13" s="20"/>
      <c r="M13" s="50"/>
    </row>
    <row r="14" spans="1:28" ht="17.100000000000001" customHeight="1" x14ac:dyDescent="0.25">
      <c r="B14" s="54" t="s">
        <v>9</v>
      </c>
      <c r="C14" s="55"/>
      <c r="D14" s="55"/>
      <c r="E14" s="55"/>
      <c r="F14" s="55"/>
      <c r="G14" s="55"/>
      <c r="H14" s="55"/>
      <c r="I14" s="55"/>
      <c r="J14" s="55"/>
      <c r="K14" s="56" t="s">
        <v>10</v>
      </c>
      <c r="L14" s="62">
        <v>43466</v>
      </c>
      <c r="M14" s="95" t="s">
        <v>81</v>
      </c>
    </row>
    <row r="15" spans="1:28" ht="17.100000000000001" customHeight="1" x14ac:dyDescent="0.25">
      <c r="B15" s="54" t="str">
        <f>IF(L14=Reken!$A$7,"De startdatum is nog niet gevuld, zie vorige vraag.","Totale omzet "&amp;IF(L14=Reken!$A$8,"over het jaar kalenderjaar 2019","in de periode "&amp;TEXT(L14,"d mmmm jjj")&amp;" t/m "&amp;TEXT(Reken!$A$20,"d mmmm jjj")))</f>
        <v>Totale omzet over het jaar kalenderjaar 2019</v>
      </c>
      <c r="C15" s="55"/>
      <c r="D15" s="55"/>
      <c r="E15" s="55"/>
      <c r="F15" s="55"/>
      <c r="G15" s="55"/>
      <c r="H15" s="55"/>
      <c r="I15" s="55"/>
      <c r="J15" s="55"/>
      <c r="K15" s="56"/>
      <c r="L15" s="63">
        <v>8000000</v>
      </c>
      <c r="M15" s="95" t="s">
        <v>81</v>
      </c>
    </row>
    <row r="16" spans="1:28" ht="17.100000000000001" customHeight="1" x14ac:dyDescent="0.25">
      <c r="B16" s="54" t="str">
        <f>"Gemiddelde driemaands omzet "&amp;IF(L14=Reken!$A$8,2019,"in de periode "&amp;TEXT(L14,"d mmmm jjj")&amp;" t/m "&amp;TEXT(Reken!$A$20,"d mmmm jjj"))</f>
        <v>Gemiddelde driemaands omzet 2019</v>
      </c>
      <c r="C16" s="55"/>
      <c r="D16" s="55"/>
      <c r="E16" s="55"/>
      <c r="F16" s="55"/>
      <c r="G16" s="55"/>
      <c r="H16" s="55"/>
      <c r="I16" s="55"/>
      <c r="J16" s="55"/>
      <c r="K16" s="55"/>
      <c r="L16" s="37">
        <f>IFERROR(L15/IF($L$14=Reken!$A$8,4,Reken!$B$20/3),"")</f>
        <v>2000000</v>
      </c>
      <c r="M16" s="50"/>
    </row>
    <row r="17" spans="1:28" ht="17.100000000000001" customHeight="1" x14ac:dyDescent="0.25">
      <c r="B17" s="54" t="s">
        <v>11</v>
      </c>
      <c r="C17" s="55"/>
      <c r="D17" s="55"/>
      <c r="E17" s="55"/>
      <c r="F17" s="55"/>
      <c r="G17" s="55"/>
      <c r="H17" s="55"/>
      <c r="I17" s="55"/>
      <c r="J17" s="55"/>
      <c r="K17" s="55"/>
      <c r="L17" s="64" t="s">
        <v>0</v>
      </c>
      <c r="M17" s="95" t="s">
        <v>81</v>
      </c>
    </row>
    <row r="18" spans="1:28" ht="17.100000000000001" customHeight="1" x14ac:dyDescent="0.25">
      <c r="B18" s="54" t="s">
        <v>12</v>
      </c>
      <c r="C18" s="55"/>
      <c r="D18" s="55"/>
      <c r="E18" s="55"/>
      <c r="F18" s="55"/>
      <c r="G18" s="55"/>
      <c r="H18" s="55"/>
      <c r="I18" s="55"/>
      <c r="J18" s="55"/>
      <c r="K18" s="55"/>
      <c r="L18" s="63">
        <v>1600000</v>
      </c>
      <c r="M18" s="95" t="s">
        <v>81</v>
      </c>
    </row>
    <row r="19" spans="1:28" s="53" customFormat="1" ht="20.100000000000001" customHeight="1" x14ac:dyDescent="0.25">
      <c r="A19" s="50"/>
      <c r="B19" s="51" t="s">
        <v>32</v>
      </c>
      <c r="C19" s="52"/>
      <c r="D19" s="52"/>
      <c r="E19" s="52"/>
      <c r="F19" s="52"/>
      <c r="G19" s="52"/>
      <c r="H19" s="52"/>
      <c r="I19" s="52"/>
      <c r="J19" s="52"/>
      <c r="K19" s="52"/>
      <c r="L19" s="36">
        <f>IFERROR(MAX(ROUNDUP((L18-L16)/L16,2)*-1,0),0)</f>
        <v>0.2</v>
      </c>
      <c r="M19" s="50"/>
      <c r="N19" s="50"/>
      <c r="O19" s="50"/>
      <c r="P19" s="25"/>
      <c r="Q19" s="50"/>
      <c r="R19" s="50"/>
      <c r="S19" s="50"/>
      <c r="T19" s="50"/>
      <c r="U19" s="50"/>
      <c r="V19" s="50"/>
      <c r="W19" s="50"/>
      <c r="X19" s="50"/>
      <c r="Y19" s="50"/>
      <c r="Z19" s="50"/>
      <c r="AA19" s="50"/>
      <c r="AB19" s="50"/>
    </row>
    <row r="20" spans="1:28" ht="8.1" customHeight="1" thickBot="1" x14ac:dyDescent="0.3">
      <c r="B20" s="22"/>
      <c r="C20" s="18"/>
      <c r="D20" s="18"/>
      <c r="E20" s="18"/>
      <c r="F20" s="18"/>
      <c r="G20" s="18"/>
      <c r="H20" s="18"/>
      <c r="I20" s="18"/>
      <c r="J20" s="18"/>
      <c r="K20" s="18"/>
      <c r="L20" s="23"/>
      <c r="M20" s="50"/>
    </row>
    <row r="21" spans="1:28" s="45" customFormat="1" ht="16.5" customHeight="1" thickBot="1" x14ac:dyDescent="0.3">
      <c r="A21" s="44"/>
      <c r="B21" s="69" t="s">
        <v>14</v>
      </c>
      <c r="C21" s="70"/>
      <c r="D21" s="70" t="str">
        <f>Reken!$B$22&amp;", u komt "&amp;IF(Reken!$B$22="Ja","","helaas niet ")&amp;"in aanmerking voor NOW-subsidie!"</f>
        <v>Ja, u komt in aanmerking voor NOW-subsidie!</v>
      </c>
      <c r="E21" s="70"/>
      <c r="F21" s="70"/>
      <c r="G21" s="70"/>
      <c r="H21" s="70"/>
      <c r="I21" s="70"/>
      <c r="J21" s="70"/>
      <c r="K21" s="70"/>
      <c r="L21" s="71"/>
      <c r="M21" s="50"/>
      <c r="N21" s="44"/>
      <c r="O21" s="44"/>
      <c r="P21" s="44"/>
      <c r="Q21" s="44"/>
      <c r="R21" s="44"/>
      <c r="S21" s="44"/>
      <c r="T21" s="44"/>
      <c r="U21" s="44"/>
      <c r="V21" s="44"/>
      <c r="W21" s="44"/>
      <c r="X21" s="44"/>
      <c r="Y21" s="44"/>
      <c r="Z21" s="44"/>
      <c r="AA21" s="44"/>
      <c r="AB21" s="44"/>
    </row>
    <row r="22" spans="1:28" ht="15.75" thickBot="1" x14ac:dyDescent="0.3">
      <c r="B22" s="25"/>
      <c r="C22" s="25"/>
      <c r="D22" s="25"/>
      <c r="E22" s="25"/>
      <c r="F22" s="25"/>
      <c r="G22" s="25"/>
      <c r="H22" s="25"/>
      <c r="I22" s="25"/>
      <c r="J22" s="25"/>
      <c r="K22" s="25"/>
      <c r="L22" s="25"/>
      <c r="M22" s="50"/>
    </row>
    <row r="23" spans="1:28" s="45" customFormat="1" ht="16.5" thickBot="1" x14ac:dyDescent="0.3">
      <c r="A23" s="44"/>
      <c r="B23" s="8" t="s">
        <v>15</v>
      </c>
      <c r="C23" s="26"/>
      <c r="D23" s="26"/>
      <c r="E23" s="26"/>
      <c r="F23" s="26"/>
      <c r="G23" s="26"/>
      <c r="H23" s="26"/>
      <c r="I23" s="26"/>
      <c r="J23" s="26"/>
      <c r="K23" s="26"/>
      <c r="L23" s="27"/>
      <c r="M23" s="50"/>
      <c r="N23" s="85" t="str">
        <f>IF($L$25=Reken!$A$26,"herrekend 4 wkn naar maand","")</f>
        <v>herrekend 4 wkn naar maand</v>
      </c>
      <c r="O23" s="44"/>
      <c r="P23" s="44"/>
      <c r="Q23" s="44"/>
      <c r="R23" s="44"/>
      <c r="S23" s="44"/>
      <c r="T23" s="44"/>
      <c r="U23" s="44"/>
      <c r="V23" s="44"/>
      <c r="W23" s="44"/>
      <c r="X23" s="44"/>
      <c r="Y23" s="44"/>
      <c r="Z23" s="44"/>
      <c r="AA23" s="44"/>
      <c r="AB23" s="44"/>
    </row>
    <row r="24" spans="1:28" ht="13.15" customHeight="1" x14ac:dyDescent="0.25">
      <c r="A24" s="44"/>
      <c r="B24" s="19"/>
      <c r="C24" s="16"/>
      <c r="D24" s="16"/>
      <c r="E24" s="16"/>
      <c r="F24" s="16"/>
      <c r="G24" s="16"/>
      <c r="H24" s="16"/>
      <c r="I24" s="16"/>
      <c r="J24" s="16"/>
      <c r="K24" s="16"/>
      <c r="L24" s="20"/>
      <c r="M24" s="50"/>
      <c r="N24" s="86"/>
    </row>
    <row r="25" spans="1:28" ht="17.100000000000001" customHeight="1" thickBot="1" x14ac:dyDescent="0.3">
      <c r="A25" s="44"/>
      <c r="B25" s="54" t="s">
        <v>31</v>
      </c>
      <c r="C25" s="55"/>
      <c r="D25" s="55"/>
      <c r="E25" s="55"/>
      <c r="F25" s="55"/>
      <c r="G25" s="55"/>
      <c r="H25" s="55"/>
      <c r="I25" s="55"/>
      <c r="J25" s="55"/>
      <c r="K25" s="56" t="s">
        <v>19</v>
      </c>
      <c r="L25" s="62" t="s">
        <v>18</v>
      </c>
      <c r="M25" s="95" t="s">
        <v>81</v>
      </c>
      <c r="N25" s="87"/>
    </row>
    <row r="26" spans="1:28" ht="17.100000000000001" customHeight="1" x14ac:dyDescent="0.25">
      <c r="A26" s="44"/>
      <c r="B26" s="54" t="str">
        <f>"Totale loonsom in "&amp;IF($L$25=Reken!$A$25,"januari 2020 of evt. november 2019","de eerste 4 weken van 2020")&amp;" (op basis van SV-loon)"</f>
        <v>Totale loonsom in de eerste 4 weken van 2020 (op basis van SV-loon)</v>
      </c>
      <c r="C26" s="55"/>
      <c r="D26" s="55"/>
      <c r="E26" s="55"/>
      <c r="F26" s="55"/>
      <c r="G26" s="55"/>
      <c r="H26" s="55"/>
      <c r="I26" s="55"/>
      <c r="J26" s="55"/>
      <c r="K26" s="55"/>
      <c r="L26" s="63">
        <v>200000</v>
      </c>
      <c r="M26" s="95" t="s">
        <v>81</v>
      </c>
      <c r="N26" s="83">
        <f>IF($L$25=Reken!$A$26,Reken!$A$33*L26,"")</f>
        <v>216660</v>
      </c>
    </row>
    <row r="27" spans="1:28" ht="17.100000000000001" customHeight="1" x14ac:dyDescent="0.25">
      <c r="A27" s="44"/>
      <c r="B27" s="54" t="s">
        <v>20</v>
      </c>
      <c r="C27" s="55"/>
      <c r="D27" s="55"/>
      <c r="E27" s="55"/>
      <c r="F27" s="55"/>
      <c r="G27" s="55"/>
      <c r="H27" s="55"/>
      <c r="I27" s="55"/>
      <c r="J27" s="55"/>
      <c r="K27" s="55"/>
      <c r="L27" s="64" t="s">
        <v>23</v>
      </c>
      <c r="M27" s="95" t="s">
        <v>81</v>
      </c>
      <c r="N27" s="83"/>
    </row>
    <row r="28" spans="1:28" ht="17.100000000000001" customHeight="1" x14ac:dyDescent="0.25">
      <c r="B28" s="57" t="str">
        <f>IF($L$27=Reken!$A$30,"Deze vraag is niet van toepassing, vul het getal nul in","Tussentijds uitbetaalde vakaniebijslag in "&amp;IF($L$25=Reken!$A$25,"januari 2020","de eerste 4 weken van 2020"))</f>
        <v>Tussentijds uitbetaalde vakaniebijslag in de eerste 4 weken van 2020</v>
      </c>
      <c r="C28" s="55"/>
      <c r="D28" s="55"/>
      <c r="E28" s="55"/>
      <c r="F28" s="55"/>
      <c r="G28" s="55"/>
      <c r="H28" s="55"/>
      <c r="I28" s="55"/>
      <c r="J28" s="55"/>
      <c r="K28" s="55"/>
      <c r="L28" s="65">
        <v>0</v>
      </c>
      <c r="M28" s="95" t="s">
        <v>81</v>
      </c>
      <c r="N28" s="83">
        <f>IF(AND($L$25=Reken!$A$26,L27=Reken!$A$29),Reken!$A$33*L28,"")</f>
        <v>0</v>
      </c>
    </row>
    <row r="29" spans="1:28" ht="17.100000000000001" customHeight="1" x14ac:dyDescent="0.25">
      <c r="B29" s="57" t="str">
        <f>"Loonsom op maandbasis"&amp;IF(L27=Reken!$A$30," na correctie in verband met niet reserveren vakantiebijslag","")</f>
        <v>Loonsom op maandbasis</v>
      </c>
      <c r="C29" s="55"/>
      <c r="D29" s="55"/>
      <c r="E29" s="55"/>
      <c r="F29" s="55"/>
      <c r="G29" s="55"/>
      <c r="H29" s="55"/>
      <c r="I29" s="55"/>
      <c r="J29" s="55"/>
      <c r="K29" s="55"/>
      <c r="L29" s="37">
        <f>IF(L27=Reken!$A$30,IF('NOW-subsidietool'!$L$25=Reken!$A$25,L26,N26),IF('NOW-subsidietool'!$L$25=Reken!$A$25,L26-L28,N26-N28))*IF(L27=Reken!$A$29,1,Reken!$A$36)</f>
        <v>216660</v>
      </c>
      <c r="M29" s="50"/>
      <c r="N29" s="83"/>
    </row>
    <row r="30" spans="1:28" ht="51" customHeight="1" thickBot="1" x14ac:dyDescent="0.3">
      <c r="B30" s="88" t="str">
        <f>"Verdiende een of meer werknemers in "&amp;IF($L$25=Reken!$A$25,"januari 2020","de eerste 4 weken van 2020")&amp;" meer dan € 9.538 p/mnd (2x maximum premieloon)(exclusief tussentijds uitbetaalde vakantietoeslag)? Voer dan het totaal in van het loonsomgedeelte in dat hierboven uit kwam."</f>
        <v>Verdiende een of meer werknemers in de eerste 4 weken van 2020 meer dan € 9.538 p/mnd (2x maximum premieloon)(exclusief tussentijds uitbetaalde vakantietoeslag)? Voer dan het totaal in van het loonsomgedeelte in dat hierboven uit kwam.</v>
      </c>
      <c r="C30" s="89"/>
      <c r="D30" s="89"/>
      <c r="E30" s="89"/>
      <c r="F30" s="89"/>
      <c r="G30" s="89"/>
      <c r="H30" s="89"/>
      <c r="I30" s="89"/>
      <c r="J30" s="89"/>
      <c r="K30" s="89"/>
      <c r="L30" s="65">
        <v>100</v>
      </c>
      <c r="M30" s="95" t="s">
        <v>81</v>
      </c>
      <c r="N30" s="84">
        <f>IF($L$25=Reken!$A$26,Reken!$A$33*L30,"")</f>
        <v>108.33</v>
      </c>
    </row>
    <row r="31" spans="1:28" s="68" customFormat="1" ht="20.100000000000001" customHeight="1" x14ac:dyDescent="0.25">
      <c r="A31" s="66"/>
      <c r="B31" s="51" t="s">
        <v>26</v>
      </c>
      <c r="C31" s="52"/>
      <c r="D31" s="52"/>
      <c r="E31" s="52"/>
      <c r="F31" s="52"/>
      <c r="G31" s="52"/>
      <c r="H31" s="52"/>
      <c r="I31" s="52"/>
      <c r="J31" s="52"/>
      <c r="K31" s="52"/>
      <c r="L31" s="38">
        <f>IF($L$27=Reken!$A$30,'NOW-subsidietool'!$L$29-IF('NOW-subsidietool'!$L$25=Reken!$A$25,'NOW-subsidietool'!$L$30,'NOW-subsidietool'!N30),IF('NOW-subsidietool'!$L$25=Reken!$A$25,'NOW-subsidietool'!$L$26-'NOW-subsidietool'!$L$28-'NOW-subsidietool'!$L$30,'NOW-subsidietool'!$N$26-'NOW-subsidietool'!$N$28-'NOW-subsidietool'!$N$30))</f>
        <v>216551.67</v>
      </c>
      <c r="M31" s="50"/>
      <c r="N31" s="67"/>
      <c r="O31" s="66"/>
      <c r="P31" s="66"/>
      <c r="Q31" s="66"/>
      <c r="R31" s="66"/>
      <c r="S31" s="66"/>
      <c r="T31" s="66"/>
      <c r="U31" s="66"/>
      <c r="V31" s="66"/>
      <c r="W31" s="66"/>
      <c r="X31" s="66"/>
      <c r="Y31" s="66"/>
      <c r="Z31" s="66"/>
      <c r="AA31" s="66"/>
      <c r="AB31" s="66"/>
    </row>
    <row r="32" spans="1:28" ht="8.1" customHeight="1" thickBot="1" x14ac:dyDescent="0.3">
      <c r="B32" s="39"/>
      <c r="C32" s="40"/>
      <c r="D32" s="40"/>
      <c r="E32" s="40"/>
      <c r="F32" s="40"/>
      <c r="G32" s="40"/>
      <c r="H32" s="40"/>
      <c r="I32" s="40"/>
      <c r="J32" s="40"/>
      <c r="K32" s="41"/>
      <c r="L32" s="42"/>
      <c r="M32" s="25"/>
      <c r="N32" s="33"/>
    </row>
    <row r="33" spans="1:28" ht="15.75" thickBot="1" x14ac:dyDescent="0.3">
      <c r="B33" s="25"/>
      <c r="C33" s="25"/>
      <c r="D33" s="25"/>
      <c r="E33" s="25"/>
      <c r="F33" s="25"/>
      <c r="G33" s="25"/>
      <c r="H33" s="25"/>
      <c r="I33" s="25"/>
      <c r="J33" s="25"/>
      <c r="K33" s="25"/>
      <c r="L33" s="25"/>
      <c r="M33" s="25"/>
    </row>
    <row r="34" spans="1:28" ht="16.5" thickBot="1" x14ac:dyDescent="0.3">
      <c r="B34" s="13" t="s">
        <v>27</v>
      </c>
      <c r="C34" s="14"/>
      <c r="D34" s="14"/>
      <c r="E34" s="14"/>
      <c r="F34" s="14"/>
      <c r="G34" s="14"/>
      <c r="H34" s="14"/>
      <c r="I34" s="14"/>
      <c r="J34" s="14"/>
      <c r="K34" s="14"/>
      <c r="L34" s="15"/>
      <c r="M34" s="25"/>
    </row>
    <row r="35" spans="1:28" ht="12" customHeight="1" x14ac:dyDescent="0.25">
      <c r="B35" s="58"/>
      <c r="C35" s="59"/>
      <c r="D35" s="59"/>
      <c r="E35" s="59"/>
      <c r="F35" s="59"/>
      <c r="G35" s="59"/>
      <c r="H35" s="59"/>
      <c r="I35" s="59"/>
      <c r="J35" s="59"/>
      <c r="K35" s="59"/>
      <c r="L35" s="20"/>
      <c r="M35" s="25"/>
    </row>
    <row r="36" spans="1:28" ht="34.15" customHeight="1" thickBot="1" x14ac:dyDescent="0.3">
      <c r="B36" s="90" t="str">
        <f>IF(Reken!$B$22="Ja","Voorlopige NOW-subsidie: Omzetdaling ("&amp;TEXT($L$19,"0%")&amp;") x grondslag NOW p/mnd ("&amp;TEXT($L$31,"€ #.##0")&amp;") x 3 maanden x 1,3 (30% vaste opslag voor sociale lasten) x "&amp;TEXT(Reken!$A$39,"0%")&amp;" (percentage subsidie)","Indien voldaan zou worden aan de voorwaarden ziet u hier hoe de subsidie berekend wordt.")</f>
        <v>Voorlopige NOW-subsidie: Omzetdaling (20%) x grondslag NOW p/mnd (€ 216.552) x 3 maanden x 1,3 (30% vaste opslag voor sociale lasten) x 90% (percentage subsidie)</v>
      </c>
      <c r="C36" s="91"/>
      <c r="D36" s="91"/>
      <c r="E36" s="91"/>
      <c r="F36" s="91"/>
      <c r="G36" s="91"/>
      <c r="H36" s="91"/>
      <c r="I36" s="91"/>
      <c r="J36" s="91"/>
      <c r="K36" s="91"/>
      <c r="L36" s="37">
        <f>IF(Reken!$B$22="Ja",$L$19*$L$31*3*1.3*Reken!$A$39,0)</f>
        <v>152019.27234000002</v>
      </c>
      <c r="M36" s="25"/>
    </row>
    <row r="37" spans="1:28" ht="20.100000000000001" customHeight="1" thickBot="1" x14ac:dyDescent="0.3">
      <c r="B37" s="60" t="str">
        <f>IF(Reken!$B$22="Ja","Totale voorschot (3 maanden) van de voorlopige NOW-subsidie ("&amp;TEXT(Reken!$A$42,"0%")&amp;")","Voorschot NOW is niet aan de orde")</f>
        <v>Totale voorschot (3 maanden) van de voorlopige NOW-subsidie (80%)</v>
      </c>
      <c r="C37" s="61"/>
      <c r="D37" s="61"/>
      <c r="E37" s="61"/>
      <c r="F37" s="61"/>
      <c r="G37" s="61"/>
      <c r="H37" s="61"/>
      <c r="I37" s="61"/>
      <c r="J37" s="61"/>
      <c r="K37" s="61"/>
      <c r="L37" s="46">
        <f>IF(Reken!$B$22="Ja",$L$36*Reken!$A$42,0)</f>
        <v>121615.41787200002</v>
      </c>
      <c r="M37" s="25"/>
    </row>
    <row r="38" spans="1:28" ht="20.100000000000001" customHeight="1" thickBot="1" x14ac:dyDescent="0.3">
      <c r="B38" s="60" t="str">
        <f>IF(Reken!$B$22="Ja","Voorschot per maand van de voorlopige NOW-subsidie ("&amp;TEXT(Reken!$A$42,"0%")&amp;")","")</f>
        <v>Voorschot per maand van de voorlopige NOW-subsidie (80%)</v>
      </c>
      <c r="C38" s="61"/>
      <c r="D38" s="61"/>
      <c r="E38" s="61"/>
      <c r="F38" s="61"/>
      <c r="G38" s="61"/>
      <c r="H38" s="61"/>
      <c r="I38" s="61"/>
      <c r="J38" s="61"/>
      <c r="K38" s="61"/>
      <c r="L38" s="46">
        <f>IF(Reken!$B$22="Ja",$L$37/3,0)</f>
        <v>40538.472624000009</v>
      </c>
      <c r="M38" s="25"/>
    </row>
    <row r="39" spans="1:28" ht="8.1" customHeight="1" x14ac:dyDescent="0.25">
      <c r="B39" s="21"/>
      <c r="C39" s="17"/>
      <c r="D39" s="17"/>
      <c r="E39" s="17"/>
      <c r="F39" s="17"/>
      <c r="G39" s="17"/>
      <c r="H39" s="17"/>
      <c r="I39" s="17"/>
      <c r="J39" s="17"/>
      <c r="K39" s="34"/>
      <c r="L39" s="37"/>
      <c r="M39" s="25"/>
      <c r="N39" s="33"/>
    </row>
    <row r="40" spans="1:28" s="49" customFormat="1" ht="15" customHeight="1" thickBot="1" x14ac:dyDescent="0.3">
      <c r="A40" s="48"/>
      <c r="B40" s="92" t="s">
        <v>30</v>
      </c>
      <c r="C40" s="93"/>
      <c r="D40" s="93"/>
      <c r="E40" s="93"/>
      <c r="F40" s="93"/>
      <c r="G40" s="93"/>
      <c r="H40" s="93"/>
      <c r="I40" s="93"/>
      <c r="J40" s="93"/>
      <c r="K40" s="93"/>
      <c r="L40" s="94"/>
      <c r="M40" s="25"/>
      <c r="N40" s="48"/>
      <c r="O40" s="48"/>
      <c r="P40" s="48"/>
      <c r="Q40" s="48"/>
      <c r="R40" s="48"/>
      <c r="S40" s="48"/>
      <c r="T40" s="48"/>
      <c r="U40" s="48"/>
      <c r="V40" s="48"/>
      <c r="W40" s="48"/>
      <c r="X40" s="48"/>
      <c r="Y40" s="48"/>
      <c r="Z40" s="48"/>
      <c r="AA40" s="48"/>
      <c r="AB40" s="48"/>
    </row>
    <row r="41" spans="1:28" x14ac:dyDescent="0.25">
      <c r="B41" s="25"/>
      <c r="C41" s="25"/>
      <c r="D41" s="25"/>
      <c r="E41" s="25"/>
      <c r="F41" s="25"/>
      <c r="G41" s="25"/>
      <c r="H41" s="25"/>
      <c r="I41" s="25"/>
      <c r="J41" s="25"/>
      <c r="K41" s="25"/>
      <c r="L41" s="25"/>
      <c r="M41" s="25"/>
    </row>
    <row r="42" spans="1:28" x14ac:dyDescent="0.25">
      <c r="B42" s="47"/>
      <c r="C42" s="47"/>
      <c r="D42" s="47"/>
      <c r="E42" s="47"/>
      <c r="F42" s="47"/>
      <c r="G42" s="47"/>
      <c r="H42" s="47"/>
      <c r="I42" s="47"/>
      <c r="J42" s="47"/>
      <c r="K42" s="47"/>
      <c r="L42" s="47"/>
      <c r="M42" s="25"/>
    </row>
    <row r="43" spans="1:28" x14ac:dyDescent="0.25">
      <c r="B43" s="47"/>
      <c r="C43" s="47"/>
      <c r="D43" s="47"/>
      <c r="E43" s="47"/>
      <c r="F43" s="47"/>
      <c r="G43" s="47"/>
      <c r="H43" s="47"/>
      <c r="I43" s="47"/>
      <c r="J43" s="47"/>
      <c r="K43" s="47"/>
      <c r="L43" s="47"/>
      <c r="M43" s="25"/>
    </row>
    <row r="44" spans="1:28" x14ac:dyDescent="0.25">
      <c r="B44" s="25"/>
      <c r="C44" s="25"/>
      <c r="D44" s="25"/>
      <c r="E44" s="25"/>
      <c r="F44" s="25"/>
      <c r="G44" s="25"/>
      <c r="H44" s="25"/>
      <c r="I44" s="25"/>
      <c r="J44" s="25"/>
      <c r="K44" s="25"/>
      <c r="L44" s="25"/>
      <c r="M44" s="25"/>
    </row>
    <row r="45" spans="1:28" x14ac:dyDescent="0.25">
      <c r="C45" s="25"/>
      <c r="D45" s="25"/>
      <c r="E45" s="25"/>
      <c r="F45" s="25"/>
      <c r="G45" s="25"/>
      <c r="H45" s="25"/>
      <c r="I45" s="25"/>
      <c r="J45" s="25"/>
      <c r="K45" s="25"/>
      <c r="L45" s="25"/>
      <c r="M45" s="25"/>
    </row>
    <row r="46" spans="1:28" x14ac:dyDescent="0.25">
      <c r="B46" s="25"/>
      <c r="C46" s="25"/>
      <c r="D46" s="25"/>
      <c r="E46" s="25"/>
      <c r="F46" s="25"/>
      <c r="G46" s="25"/>
      <c r="H46" s="25"/>
      <c r="I46" s="25"/>
      <c r="J46" s="25"/>
      <c r="K46" s="25"/>
      <c r="L46" s="25"/>
      <c r="M46" s="25"/>
    </row>
    <row r="47" spans="1:28" x14ac:dyDescent="0.25">
      <c r="B47" s="25"/>
      <c r="C47" s="25"/>
      <c r="D47" s="25"/>
      <c r="E47" s="25"/>
      <c r="F47" s="25"/>
      <c r="G47" s="25"/>
      <c r="H47" s="25"/>
      <c r="I47" s="25"/>
      <c r="J47" s="25"/>
      <c r="K47" s="25"/>
      <c r="L47" s="25"/>
      <c r="M47" s="25"/>
    </row>
    <row r="48" spans="1:28" x14ac:dyDescent="0.25">
      <c r="B48" s="25"/>
      <c r="C48" s="25"/>
      <c r="D48" s="25"/>
      <c r="E48" s="25"/>
      <c r="F48" s="25"/>
      <c r="G48" s="25"/>
      <c r="H48" s="25"/>
      <c r="I48" s="25"/>
      <c r="J48" s="25"/>
      <c r="K48" s="25"/>
      <c r="L48" s="25"/>
      <c r="M48" s="25"/>
    </row>
    <row r="49" spans="2:13" x14ac:dyDescent="0.25">
      <c r="B49" s="25"/>
      <c r="C49" s="25"/>
      <c r="D49" s="25"/>
      <c r="E49" s="25"/>
      <c r="F49" s="25"/>
      <c r="G49" s="25"/>
      <c r="H49" s="25"/>
      <c r="I49" s="25"/>
      <c r="J49" s="25"/>
      <c r="K49" s="25"/>
      <c r="L49" s="25"/>
      <c r="M49" s="25"/>
    </row>
    <row r="50" spans="2:13" x14ac:dyDescent="0.25">
      <c r="B50" s="25"/>
      <c r="C50" s="25"/>
      <c r="D50" s="25"/>
      <c r="E50" s="25"/>
      <c r="F50" s="25"/>
      <c r="G50" s="25"/>
      <c r="H50" s="25"/>
      <c r="I50" s="25"/>
      <c r="J50" s="25"/>
      <c r="K50" s="25"/>
      <c r="L50" s="25"/>
      <c r="M50" s="25"/>
    </row>
    <row r="51" spans="2:13" x14ac:dyDescent="0.25">
      <c r="B51" s="25"/>
      <c r="C51" s="25"/>
      <c r="D51" s="25"/>
      <c r="E51" s="25"/>
      <c r="F51" s="25"/>
      <c r="G51" s="25"/>
      <c r="H51" s="25"/>
      <c r="I51" s="25"/>
      <c r="J51" s="25"/>
      <c r="K51" s="25"/>
      <c r="L51" s="25"/>
      <c r="M51" s="25"/>
    </row>
    <row r="52" spans="2:13" x14ac:dyDescent="0.25">
      <c r="B52" s="25"/>
      <c r="C52" s="25"/>
      <c r="D52" s="25"/>
      <c r="E52" s="25"/>
      <c r="F52" s="25"/>
      <c r="G52" s="25"/>
      <c r="H52" s="25"/>
      <c r="I52" s="25"/>
      <c r="J52" s="25"/>
      <c r="K52" s="25"/>
      <c r="L52" s="25"/>
      <c r="M52" s="25"/>
    </row>
    <row r="53" spans="2:13" x14ac:dyDescent="0.25">
      <c r="B53" s="25"/>
      <c r="C53" s="25"/>
      <c r="D53" s="25"/>
      <c r="E53" s="25"/>
      <c r="F53" s="25"/>
      <c r="G53" s="25"/>
      <c r="H53" s="25"/>
      <c r="I53" s="25"/>
      <c r="J53" s="25"/>
      <c r="K53" s="25"/>
      <c r="L53" s="25"/>
      <c r="M53" s="25"/>
    </row>
    <row r="54" spans="2:13" x14ac:dyDescent="0.25">
      <c r="B54" s="25"/>
      <c r="C54" s="25"/>
      <c r="D54" s="25"/>
      <c r="E54" s="25"/>
      <c r="F54" s="25"/>
      <c r="G54" s="25"/>
      <c r="H54" s="25"/>
      <c r="I54" s="25"/>
      <c r="J54" s="25"/>
      <c r="K54" s="25"/>
      <c r="L54" s="25"/>
      <c r="M54" s="25"/>
    </row>
    <row r="55" spans="2:13" x14ac:dyDescent="0.25">
      <c r="B55" s="25"/>
      <c r="C55" s="25"/>
      <c r="D55" s="25"/>
      <c r="E55" s="25"/>
      <c r="F55" s="25"/>
      <c r="G55" s="25"/>
      <c r="H55" s="25"/>
      <c r="I55" s="25"/>
      <c r="J55" s="25"/>
      <c r="K55" s="25"/>
      <c r="L55" s="25"/>
      <c r="M55" s="25"/>
    </row>
    <row r="56" spans="2:13" x14ac:dyDescent="0.25">
      <c r="B56" s="25"/>
      <c r="C56" s="25"/>
      <c r="D56" s="25"/>
      <c r="E56" s="25"/>
      <c r="F56" s="25"/>
      <c r="G56" s="25"/>
      <c r="H56" s="25"/>
      <c r="I56" s="25"/>
      <c r="J56" s="25"/>
      <c r="K56" s="25"/>
      <c r="L56" s="25"/>
      <c r="M56" s="25"/>
    </row>
    <row r="57" spans="2:13" x14ac:dyDescent="0.25">
      <c r="B57" s="25"/>
      <c r="C57" s="25"/>
      <c r="D57" s="25"/>
      <c r="E57" s="25"/>
      <c r="F57" s="25"/>
      <c r="G57" s="25"/>
      <c r="H57" s="25"/>
      <c r="I57" s="25"/>
      <c r="J57" s="25"/>
      <c r="K57" s="25"/>
      <c r="L57" s="25"/>
      <c r="M57" s="25"/>
    </row>
    <row r="58" spans="2:13" x14ac:dyDescent="0.25">
      <c r="B58" s="25"/>
      <c r="C58" s="25"/>
      <c r="D58" s="25"/>
      <c r="E58" s="25"/>
      <c r="F58" s="25"/>
      <c r="G58" s="25"/>
      <c r="H58" s="25"/>
      <c r="I58" s="25"/>
      <c r="J58" s="25"/>
      <c r="K58" s="25"/>
      <c r="L58" s="25"/>
      <c r="M58" s="25"/>
    </row>
    <row r="59" spans="2:13" x14ac:dyDescent="0.25">
      <c r="B59" s="25"/>
      <c r="C59" s="25"/>
      <c r="D59" s="25"/>
      <c r="E59" s="25"/>
      <c r="F59" s="25"/>
      <c r="G59" s="25"/>
      <c r="H59" s="25"/>
      <c r="I59" s="25"/>
      <c r="J59" s="25"/>
      <c r="K59" s="25"/>
      <c r="L59" s="25"/>
      <c r="M59" s="25"/>
    </row>
    <row r="60" spans="2:13" x14ac:dyDescent="0.25">
      <c r="B60" s="25"/>
      <c r="C60" s="25"/>
      <c r="D60" s="25"/>
      <c r="E60" s="25"/>
      <c r="F60" s="25"/>
      <c r="G60" s="25"/>
      <c r="H60" s="25"/>
      <c r="I60" s="25"/>
      <c r="J60" s="25"/>
      <c r="K60" s="25"/>
      <c r="L60" s="25"/>
      <c r="M60" s="25"/>
    </row>
    <row r="61" spans="2:13" x14ac:dyDescent="0.25">
      <c r="B61" s="25"/>
      <c r="C61" s="25"/>
      <c r="D61" s="25"/>
      <c r="E61" s="25"/>
      <c r="F61" s="25"/>
      <c r="G61" s="25"/>
      <c r="H61" s="25"/>
      <c r="I61" s="25"/>
      <c r="J61" s="25"/>
      <c r="K61" s="25"/>
      <c r="L61" s="25"/>
      <c r="M61" s="25"/>
    </row>
    <row r="62" spans="2:13" x14ac:dyDescent="0.25">
      <c r="B62" s="25"/>
      <c r="C62" s="25"/>
      <c r="D62" s="25"/>
      <c r="E62" s="25"/>
      <c r="F62" s="25"/>
      <c r="G62" s="25"/>
      <c r="H62" s="25"/>
      <c r="I62" s="25"/>
      <c r="J62" s="25"/>
      <c r="K62" s="25"/>
      <c r="L62" s="25"/>
      <c r="M62" s="25"/>
    </row>
    <row r="63" spans="2:13" x14ac:dyDescent="0.25">
      <c r="B63" s="25"/>
      <c r="C63" s="25"/>
      <c r="D63" s="25"/>
      <c r="E63" s="25"/>
      <c r="F63" s="25"/>
      <c r="G63" s="25"/>
      <c r="H63" s="25"/>
      <c r="I63" s="25"/>
      <c r="J63" s="25"/>
      <c r="K63" s="25"/>
      <c r="L63" s="25"/>
      <c r="M63" s="25"/>
    </row>
    <row r="64" spans="2:13" x14ac:dyDescent="0.25">
      <c r="B64" s="25"/>
      <c r="C64" s="25"/>
      <c r="D64" s="25"/>
      <c r="E64" s="25"/>
      <c r="F64" s="25"/>
      <c r="G64" s="25"/>
      <c r="H64" s="25"/>
      <c r="I64" s="25"/>
      <c r="J64" s="25"/>
      <c r="K64" s="25"/>
      <c r="L64" s="25"/>
      <c r="M64" s="25"/>
    </row>
    <row r="65" spans="2:13" x14ac:dyDescent="0.25">
      <c r="B65" s="25"/>
      <c r="C65" s="25"/>
      <c r="D65" s="25"/>
      <c r="E65" s="25"/>
      <c r="F65" s="25"/>
      <c r="G65" s="25"/>
      <c r="H65" s="25"/>
      <c r="I65" s="25"/>
      <c r="J65" s="25"/>
      <c r="K65" s="25"/>
      <c r="L65" s="25"/>
      <c r="M65" s="25"/>
    </row>
    <row r="66" spans="2:13" x14ac:dyDescent="0.25">
      <c r="B66" s="25"/>
      <c r="C66" s="25"/>
      <c r="D66" s="25"/>
      <c r="E66" s="25"/>
      <c r="F66" s="25"/>
      <c r="G66" s="25"/>
      <c r="H66" s="25"/>
      <c r="I66" s="25"/>
      <c r="J66" s="25"/>
      <c r="K66" s="25"/>
      <c r="L66" s="25"/>
      <c r="M66" s="25"/>
    </row>
    <row r="67" spans="2:13" x14ac:dyDescent="0.25">
      <c r="B67" s="25"/>
      <c r="C67" s="25"/>
      <c r="D67" s="25"/>
      <c r="E67" s="25"/>
      <c r="F67" s="25"/>
      <c r="G67" s="25"/>
      <c r="H67" s="25"/>
      <c r="I67" s="25"/>
      <c r="J67" s="25"/>
      <c r="K67" s="25"/>
      <c r="L67" s="25"/>
      <c r="M67" s="25"/>
    </row>
    <row r="68" spans="2:13" x14ac:dyDescent="0.25">
      <c r="B68" s="25"/>
      <c r="C68" s="25"/>
      <c r="D68" s="25"/>
      <c r="E68" s="25"/>
      <c r="F68" s="25"/>
      <c r="G68" s="25"/>
      <c r="H68" s="25"/>
      <c r="I68" s="25"/>
      <c r="J68" s="25"/>
      <c r="K68" s="25"/>
      <c r="L68" s="25"/>
      <c r="M68" s="25"/>
    </row>
    <row r="69" spans="2:13" x14ac:dyDescent="0.25">
      <c r="B69" s="25"/>
      <c r="C69" s="25"/>
      <c r="D69" s="25"/>
      <c r="E69" s="25"/>
      <c r="F69" s="25"/>
      <c r="G69" s="25"/>
      <c r="H69" s="25"/>
      <c r="I69" s="25"/>
      <c r="J69" s="25"/>
      <c r="K69" s="25"/>
      <c r="L69" s="25"/>
      <c r="M69" s="25"/>
    </row>
    <row r="70" spans="2:13" x14ac:dyDescent="0.25">
      <c r="B70" s="25"/>
      <c r="C70" s="25"/>
      <c r="D70" s="25"/>
      <c r="E70" s="25"/>
      <c r="F70" s="25"/>
      <c r="G70" s="25"/>
      <c r="H70" s="25"/>
      <c r="I70" s="25"/>
      <c r="J70" s="25"/>
      <c r="K70" s="25"/>
      <c r="L70" s="25"/>
      <c r="M70" s="25"/>
    </row>
    <row r="71" spans="2:13" x14ac:dyDescent="0.25">
      <c r="B71" s="25"/>
      <c r="C71" s="25"/>
      <c r="D71" s="25"/>
      <c r="E71" s="25"/>
      <c r="F71" s="25"/>
      <c r="G71" s="25"/>
      <c r="H71" s="25"/>
      <c r="I71" s="25"/>
      <c r="J71" s="25"/>
      <c r="K71" s="25"/>
      <c r="L71" s="25"/>
      <c r="M71" s="25"/>
    </row>
    <row r="72" spans="2:13" x14ac:dyDescent="0.25">
      <c r="B72" s="25"/>
      <c r="C72" s="25"/>
      <c r="D72" s="25"/>
      <c r="E72" s="25"/>
      <c r="F72" s="25"/>
      <c r="G72" s="25"/>
      <c r="H72" s="25"/>
      <c r="I72" s="25"/>
      <c r="J72" s="25"/>
      <c r="K72" s="25"/>
      <c r="L72" s="25"/>
      <c r="M72" s="25"/>
    </row>
    <row r="73" spans="2:13" x14ac:dyDescent="0.25">
      <c r="B73" s="25"/>
      <c r="C73" s="25"/>
      <c r="D73" s="25"/>
      <c r="E73" s="25"/>
      <c r="F73" s="25"/>
      <c r="G73" s="25"/>
      <c r="H73" s="25"/>
      <c r="I73" s="25"/>
      <c r="J73" s="25"/>
      <c r="K73" s="25"/>
      <c r="L73" s="25"/>
      <c r="M73" s="25"/>
    </row>
    <row r="74" spans="2:13" x14ac:dyDescent="0.25">
      <c r="B74" s="25"/>
      <c r="C74" s="25"/>
      <c r="D74" s="25"/>
      <c r="E74" s="25"/>
      <c r="F74" s="25"/>
      <c r="G74" s="25"/>
      <c r="H74" s="25"/>
      <c r="I74" s="25"/>
      <c r="J74" s="25"/>
      <c r="K74" s="25"/>
      <c r="L74" s="25"/>
      <c r="M74" s="25"/>
    </row>
    <row r="75" spans="2:13" x14ac:dyDescent="0.25">
      <c r="B75" s="25"/>
      <c r="C75" s="25"/>
      <c r="D75" s="25"/>
      <c r="E75" s="25"/>
      <c r="F75" s="25"/>
      <c r="G75" s="25"/>
      <c r="H75" s="25"/>
      <c r="I75" s="25"/>
      <c r="J75" s="25"/>
      <c r="K75" s="25"/>
      <c r="L75" s="25"/>
      <c r="M75" s="25"/>
    </row>
    <row r="76" spans="2:13" x14ac:dyDescent="0.25">
      <c r="B76" s="25"/>
      <c r="C76" s="25"/>
      <c r="D76" s="25"/>
      <c r="E76" s="25"/>
      <c r="F76" s="25"/>
      <c r="G76" s="25"/>
      <c r="H76" s="25"/>
      <c r="I76" s="25"/>
      <c r="J76" s="25"/>
      <c r="K76" s="25"/>
      <c r="L76" s="25"/>
      <c r="M76" s="25"/>
    </row>
    <row r="77" spans="2:13" x14ac:dyDescent="0.25">
      <c r="B77" s="25"/>
      <c r="C77" s="25"/>
      <c r="D77" s="25"/>
      <c r="E77" s="25"/>
      <c r="F77" s="25"/>
      <c r="G77" s="25"/>
      <c r="H77" s="25"/>
      <c r="I77" s="25"/>
      <c r="J77" s="25"/>
      <c r="K77" s="25"/>
      <c r="L77" s="25"/>
      <c r="M77" s="25"/>
    </row>
    <row r="78" spans="2:13" x14ac:dyDescent="0.25">
      <c r="B78" s="25"/>
      <c r="C78" s="25"/>
      <c r="D78" s="25"/>
      <c r="E78" s="25"/>
      <c r="F78" s="25"/>
      <c r="G78" s="25"/>
      <c r="H78" s="25"/>
      <c r="I78" s="25"/>
      <c r="J78" s="25"/>
      <c r="K78" s="25"/>
      <c r="L78" s="25"/>
      <c r="M78" s="25"/>
    </row>
    <row r="79" spans="2:13" x14ac:dyDescent="0.25">
      <c r="B79" s="25"/>
      <c r="C79" s="25"/>
      <c r="D79" s="25"/>
      <c r="E79" s="25"/>
      <c r="F79" s="25"/>
      <c r="G79" s="25"/>
      <c r="H79" s="25"/>
      <c r="I79" s="25"/>
      <c r="J79" s="25"/>
      <c r="K79" s="25"/>
      <c r="L79" s="25"/>
      <c r="M79" s="25"/>
    </row>
    <row r="80" spans="2:13" x14ac:dyDescent="0.25">
      <c r="B80" s="25"/>
      <c r="C80" s="25"/>
      <c r="D80" s="25"/>
      <c r="E80" s="25"/>
      <c r="F80" s="25"/>
      <c r="G80" s="25"/>
      <c r="H80" s="25"/>
      <c r="I80" s="25"/>
      <c r="J80" s="25"/>
      <c r="K80" s="25"/>
      <c r="L80" s="25"/>
      <c r="M80" s="25"/>
    </row>
    <row r="81" spans="2:13" x14ac:dyDescent="0.25">
      <c r="B81" s="25"/>
      <c r="C81" s="25"/>
      <c r="D81" s="25"/>
      <c r="E81" s="25"/>
      <c r="F81" s="25"/>
      <c r="G81" s="25"/>
      <c r="H81" s="25"/>
      <c r="I81" s="25"/>
      <c r="J81" s="25"/>
      <c r="K81" s="25"/>
      <c r="L81" s="25"/>
      <c r="M81" s="25"/>
    </row>
    <row r="82" spans="2:13" x14ac:dyDescent="0.25">
      <c r="B82" s="25"/>
      <c r="C82" s="25"/>
      <c r="D82" s="25"/>
      <c r="E82" s="25"/>
      <c r="F82" s="25"/>
      <c r="G82" s="25"/>
      <c r="H82" s="25"/>
      <c r="I82" s="25"/>
      <c r="J82" s="25"/>
      <c r="K82" s="25"/>
      <c r="L82" s="25"/>
      <c r="M82" s="25"/>
    </row>
  </sheetData>
  <sheetProtection algorithmName="SHA-512" hashValue="He8qnMtbZ2dOSiXRYiZYv0VLr39njbVeZAk4DTp6hcdVW4mu6gpAbVSMHelSOSRFEBf35feiOzmYmDA025vUaw==" saltValue="7o2o7G9iZw4m9sTYNvy9+w==" spinCount="100000" sheet="1" selectLockedCells="1"/>
  <mergeCells count="4">
    <mergeCell ref="N23:N25"/>
    <mergeCell ref="B30:K30"/>
    <mergeCell ref="B36:K36"/>
    <mergeCell ref="B40:L40"/>
  </mergeCells>
  <dataValidations xWindow="880" yWindow="583" count="19">
    <dataValidation type="list" allowBlank="1" showInputMessage="1" showErrorMessage="1" sqref="L14" xr:uid="{0EC16B32-2E18-4798-8542-88064313D2F9}">
      <formula1>Bedrijfsuitoefening_gestart_vóór</formula1>
    </dataValidation>
    <dataValidation type="whole" allowBlank="1" showInputMessage="1" showErrorMessage="1" sqref="L30" xr:uid="{F7895F94-6748-4AC7-855A-807222127816}">
      <formula1>0</formula1>
      <formula2>1000000000</formula2>
    </dataValidation>
    <dataValidation type="list" allowBlank="1" showInputMessage="1" showErrorMessage="1" sqref="L17" xr:uid="{1716BA39-FBF4-431B-94CB-A6B045AF58AD}">
      <formula1>Referentieperiode_omzetdaling</formula1>
    </dataValidation>
    <dataValidation type="list" allowBlank="1" showInputMessage="1" showErrorMessage="1" sqref="L25" xr:uid="{B375D2D7-49D0-4A37-9FC6-01DEAC418919}">
      <formula1>Periode_verloning</formula1>
    </dataValidation>
    <dataValidation type="list" allowBlank="1" showInputMessage="1" showErrorMessage="1" sqref="L27" xr:uid="{2C60B477-457C-41E0-BC6D-34154EF181A0}">
      <formula1>ja_nee</formula1>
    </dataValidation>
    <dataValidation type="whole" allowBlank="1" showInputMessage="1" showErrorMessage="1" sqref="L15" xr:uid="{EE181D87-3DF0-4571-82CC-7349E303CB18}">
      <formula1>0</formula1>
      <formula2>1000000000</formula2>
    </dataValidation>
    <dataValidation type="whole" allowBlank="1" showInputMessage="1" showErrorMessage="1" sqref="L18" xr:uid="{10E728DC-5949-4DEC-AF14-62188B3FCED7}">
      <formula1>0</formula1>
      <formula2>1000000000</formula2>
    </dataValidation>
    <dataValidation allowBlank="1" showInputMessage="1" showErrorMessage="1" promptTitle="Omzetdaling" prompt="Indien de daling lager is dan 20% komt u niet in aanmerking voor de NOW-subsidie." sqref="L19" xr:uid="{ED2EB9C5-2AA8-4039-9388-55F4755F8308}"/>
    <dataValidation type="whole" allowBlank="1" showInputMessage="1" showErrorMessage="1" sqref="L26" xr:uid="{B210A3EF-BA2B-4D4E-9D27-E94E0AC210FC}">
      <formula1>0</formula1>
      <formula2>1000000000</formula2>
    </dataValidation>
    <dataValidation type="whole" allowBlank="1" showInputMessage="1" showErrorMessage="1" sqref="L28" xr:uid="{5036C92F-A09A-4526-B432-427D96803355}">
      <formula1>0</formula1>
      <formula2>1000000000</formula2>
    </dataValidation>
    <dataValidation allowBlank="1" showInputMessage="1" showErrorMessage="1" promptTitle="Start bedrijfsuitoefening" prompt="Selecteer hiernaast de datum waarvoor u uw bedrijf bent gestart." sqref="M14" xr:uid="{ED50AE20-31D1-4F71-B26E-37E49B1F58C5}"/>
    <dataValidation allowBlank="1" showInputMessage="1" showErrorMessage="1" promptTitle="Totale omzet" prompt="Geef hiernaast de totale omzet in over de hiernaast genoemde periode." sqref="M15" xr:uid="{C8A15D89-5E85-4A50-8F4B-AA8A04A906FA}"/>
    <dataValidation allowBlank="1" showInputMessage="1" showErrorMessage="1" promptTitle="Periode vergelijking omzetdaling" prompt="Kies hiernaast de periode (van 3 maanden) waarin u de grootste omzetdaling verwacht. NB zodra de aanvraag is ingediend bij het UWV kunt u daarin de keuze niet meer wijzigen." sqref="M17" xr:uid="{AB071179-02AD-4B04-A59C-5DC188DD434C}"/>
    <dataValidation allowBlank="1" showInputMessage="1" showErrorMessage="1" promptTitle="Loon &gt; 2x maximum premieloon" prompt="Voer hiernaast het bedrag in dat boven dit maximum uitkwam in de genoemde periode." sqref="M30" xr:uid="{319E2295-C77A-489B-8418-19B466960200}"/>
    <dataValidation allowBlank="1" showInputMessage="1" showErrorMessage="1" promptTitle="Periode verloning" prompt="Selecteer hiernaast de periode voor de verloning, per maand of per 4 weken." sqref="M25" xr:uid="{D44001F9-8EAD-4042-8462-67E72D211996}"/>
    <dataValidation allowBlank="1" showInputMessage="1" showErrorMessage="1" promptTitle="Totale loonsom" prompt="Geef hiernaast de totale loonsom in over de hiernaast genoemde periode." sqref="M26" xr:uid="{472A2F75-1FF8-4606-9FC2-4E5079EACEBE}"/>
    <dataValidation allowBlank="1" showInputMessage="1" showErrorMessage="1" promptTitle="Reservering vakantiebijslag?" prompt="Indien u maandelijks de vakantiebijslag uitbetaald (bijv. all-inn-loon) kies dan 'nee', indien u de vakantiebijslag reserveert kies dan 'ja'." sqref="M27" xr:uid="{97F7EE35-2A73-499C-AF07-5DA391352BAC}"/>
    <dataValidation allowBlank="1" showInputMessage="1" showErrorMessage="1" promptTitle="Tussentijdse uitbetaling" prompt="Indien u tussentijds vakantiebijslag hebt uitbetaald in de genoemde periode voer dan hiernaast in hoeveel. Indien dit niet van toepassing is vul dan nul in." sqref="M28" xr:uid="{E3EFA89A-2228-48B4-95B9-F56B32566952}"/>
    <dataValidation allowBlank="1" showInputMessage="1" showErrorMessage="1" promptTitle="Verwachte omzet (3 maanden)" prompt="Geef hiernaast in de totale omzet die u verwacht in de gekozen periode van 3 maanden." sqref="M18" xr:uid="{D2D2ECD8-9D0B-4D8E-B07D-DE6579136039}"/>
  </dataValidations>
  <hyperlinks>
    <hyperlink ref="M14" location="'NOW-subsidietool'!M14" tooltip="Klik hier voor help" display="i" xr:uid="{2769D170-1A85-4E21-A112-EDA0E44123CA}"/>
    <hyperlink ref="M15" location="'NOW-subsidietool'!M15" tooltip="Klik hier voor help" display="i" xr:uid="{BD115A8C-495D-44DF-A708-464EA0597591}"/>
    <hyperlink ref="M17" location="'NOW-subsidietool'!M17" tooltip="Klik hier voor help" display="i" xr:uid="{8AE90F32-6637-46C9-80F2-565BFEDF59A5}"/>
    <hyperlink ref="M18" location="'NOW-subsidietool'!M18" tooltip="Klik hier voor help" display="i" xr:uid="{08BF80F9-87A6-4A59-A8A6-210FD8DF5592}"/>
    <hyperlink ref="M25" location="'NOW-subsidietool'!M25" tooltip="Klik hier voor help" display="i" xr:uid="{80400C95-619F-4FB8-AC02-9A12AE5EA026}"/>
    <hyperlink ref="M26" location="'NOW-subsidietool'!M26" tooltip="Klik hier voor help" display="i" xr:uid="{915DFC01-8397-4D24-A8DB-D24E7DA94AEC}"/>
    <hyperlink ref="M27" location="'NOW-subsidietool'!M27" tooltip="Klik hier voor help" display="i" xr:uid="{73AB035A-7E9F-42E5-81B2-A994223E02B6}"/>
    <hyperlink ref="M28" location="'NOW-subsidietool'!M28" tooltip="Klik hier voor help" display="i" xr:uid="{CBA5BF8F-6955-4A48-97E5-99BC63EEA322}"/>
    <hyperlink ref="M30" location="'NOW-subsidietool'!M30" tooltip="Klik hier voor help" display="i" xr:uid="{41D49AC2-5190-4094-934A-AB0FF6155FB2}"/>
  </hyperlinks>
  <pageMargins left="0.39370078740157483" right="0.39370078740157483" top="0.74803149606299213" bottom="0.74803149606299213" header="0.31496062992125984" footer="0.31496062992125984"/>
  <pageSetup paperSize="9"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7" id="{AD93DBC2-A6B9-4F65-83DF-17C085CA6919}">
            <xm:f>$L$25=Reken!$A$26</xm:f>
            <x14:dxf>
              <font>
                <b val="0"/>
                <i val="0"/>
                <color theme="0"/>
              </font>
              <fill>
                <patternFill>
                  <bgColor rgb="FF005A77"/>
                </patternFill>
              </fill>
              <border>
                <left style="thin">
                  <color auto="1"/>
                </left>
                <right style="thin">
                  <color auto="1"/>
                </right>
                <top style="thin">
                  <color auto="1"/>
                </top>
                <bottom style="thin">
                  <color auto="1"/>
                </bottom>
                <vertical/>
                <horizontal/>
              </border>
            </x14:dxf>
          </x14:cfRule>
          <xm:sqref>N23:N25</xm:sqref>
        </x14:conditionalFormatting>
        <x14:conditionalFormatting xmlns:xm="http://schemas.microsoft.com/office/excel/2006/main">
          <x14:cfRule type="expression" priority="6" id="{80CAEC31-632F-4A3B-8BC8-4D89A964C992}">
            <xm:f>$L$25=Reken!$A$25</xm:f>
            <x14:dxf>
              <fill>
                <patternFill>
                  <bgColor theme="0"/>
                </patternFill>
              </fill>
              <border>
                <right style="thin">
                  <color theme="0"/>
                </right>
                <top style="thin">
                  <color theme="0"/>
                </top>
                <bottom style="thin">
                  <color theme="0"/>
                </bottom>
                <vertical/>
                <horizontal/>
              </border>
            </x14:dxf>
          </x14:cfRule>
          <xm:sqref>N23:N26</xm:sqref>
        </x14:conditionalFormatting>
        <x14:conditionalFormatting xmlns:xm="http://schemas.microsoft.com/office/excel/2006/main">
          <x14:cfRule type="expression" priority="5" id="{5910E068-AFF9-4414-BBE6-76CAEF561766}">
            <xm:f>$L$25=Reken!$A$25</xm:f>
            <x14:dxf>
              <fill>
                <patternFill>
                  <bgColor theme="0"/>
                </patternFill>
              </fill>
              <border>
                <right style="thin">
                  <color theme="0"/>
                </right>
                <top style="thin">
                  <color theme="0"/>
                </top>
                <bottom style="thin">
                  <color theme="0"/>
                </bottom>
                <vertical/>
                <horizontal/>
              </border>
            </x14:dxf>
          </x14:cfRule>
          <xm:sqref>N28</xm:sqref>
        </x14:conditionalFormatting>
        <x14:conditionalFormatting xmlns:xm="http://schemas.microsoft.com/office/excel/2006/main">
          <x14:cfRule type="expression" priority="4" id="{C620BD26-B207-4857-81F6-31F028ABE7C0}">
            <xm:f>$L$25=Reken!$A$25</xm:f>
            <x14:dxf>
              <fill>
                <patternFill>
                  <bgColor theme="0"/>
                </patternFill>
              </fill>
              <border>
                <right style="thin">
                  <color theme="0"/>
                </right>
                <top style="thin">
                  <color theme="0"/>
                </top>
                <bottom style="thin">
                  <color theme="0"/>
                </bottom>
                <vertical/>
                <horizontal/>
              </border>
            </x14:dxf>
          </x14:cfRule>
          <xm:sqref>N27</xm:sqref>
        </x14:conditionalFormatting>
        <x14:conditionalFormatting xmlns:xm="http://schemas.microsoft.com/office/excel/2006/main">
          <x14:cfRule type="expression" priority="3" id="{B14FDE14-C50E-4B29-8309-157B91DFD334}">
            <xm:f>$L$25=Reken!$A$25</xm:f>
            <x14:dxf>
              <fill>
                <patternFill>
                  <bgColor theme="0"/>
                </patternFill>
              </fill>
              <border>
                <right style="thin">
                  <color theme="0"/>
                </right>
                <top style="thin">
                  <color theme="0"/>
                </top>
                <bottom style="thin">
                  <color theme="0"/>
                </bottom>
                <vertical/>
                <horizontal/>
              </border>
            </x14:dxf>
          </x14:cfRule>
          <xm:sqref>N30</xm:sqref>
        </x14:conditionalFormatting>
        <x14:conditionalFormatting xmlns:xm="http://schemas.microsoft.com/office/excel/2006/main">
          <x14:cfRule type="expression" priority="2" id="{1E21F8BD-D9B0-4472-BFDF-8E4815AD573B}">
            <xm:f>$L$25=Reken!$A$25</xm:f>
            <x14:dxf>
              <fill>
                <patternFill>
                  <bgColor theme="0"/>
                </patternFill>
              </fill>
              <border>
                <right style="thin">
                  <color theme="0"/>
                </right>
                <top style="thin">
                  <color theme="0"/>
                </top>
                <bottom style="thin">
                  <color theme="0"/>
                </bottom>
                <vertical/>
                <horizontal/>
              </border>
            </x14:dxf>
          </x14:cfRule>
          <xm:sqref>N29</xm:sqref>
        </x14:conditionalFormatting>
        <x14:conditionalFormatting xmlns:xm="http://schemas.microsoft.com/office/excel/2006/main">
          <x14:cfRule type="expression" priority="8" id="{653382F1-9020-4DB9-B32C-EA58BC0CF7F4}">
            <xm:f>Reken!$B$22="Ja"</xm:f>
            <x14:dxf>
              <font>
                <strike val="0"/>
              </font>
              <fill>
                <patternFill>
                  <bgColor rgb="FF00FF00"/>
                </patternFill>
              </fill>
            </x14:dxf>
          </x14:cfRule>
          <x14:cfRule type="expression" priority="9" id="{DC522180-088D-4108-8E30-D0BB1A2857F5}">
            <xm:f>Reken!$B$22="Nee"</xm:f>
            <x14:dxf>
              <fill>
                <patternFill>
                  <bgColor rgb="FFFF0000"/>
                </patternFill>
              </fill>
            </x14:dxf>
          </x14:cfRule>
          <xm:sqref>B21:L21</xm:sqref>
        </x14:conditionalFormatting>
        <x14:conditionalFormatting xmlns:xm="http://schemas.microsoft.com/office/excel/2006/main">
          <x14:cfRule type="expression" priority="1" id="{378D3BFA-63D9-4CFF-A6A4-665CAA2AFA03}">
            <xm:f>$L$14=Reken!$A$7</xm:f>
            <x14:dxf>
              <font>
                <b/>
                <i val="0"/>
                <color rgb="FFFF0000"/>
              </font>
            </x14:dxf>
          </x14:cfRule>
          <xm:sqref>B15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2955E-1EF1-471F-A129-59A478311075}">
  <sheetPr codeName="Blad3"/>
  <dimension ref="A1:J74"/>
  <sheetViews>
    <sheetView workbookViewId="0">
      <pane ySplit="2" topLeftCell="A6" activePane="bottomLeft" state="frozen"/>
      <selection pane="bottomLeft" activeCell="B51" sqref="B51"/>
    </sheetView>
  </sheetViews>
  <sheetFormatPr defaultColWidth="8.7109375" defaultRowHeight="15" x14ac:dyDescent="0.25"/>
  <cols>
    <col min="1" max="1" width="2.85546875" style="72" customWidth="1"/>
    <col min="2" max="2" width="110.7109375" style="72" customWidth="1"/>
    <col min="3" max="3" width="3.5703125" style="72" customWidth="1"/>
    <col min="4" max="4" width="37.140625" style="72" customWidth="1"/>
    <col min="5" max="16384" width="8.7109375" style="72"/>
  </cols>
  <sheetData>
    <row r="1" spans="1:10" ht="15.75" thickBot="1" x14ac:dyDescent="0.3">
      <c r="A1" s="79"/>
      <c r="C1" s="79"/>
      <c r="D1" s="79"/>
      <c r="E1" s="79"/>
      <c r="F1" s="79"/>
      <c r="G1" s="79"/>
      <c r="H1" s="79"/>
      <c r="I1" s="79"/>
      <c r="J1" s="79"/>
    </row>
    <row r="2" spans="1:10" ht="24" thickBot="1" x14ac:dyDescent="0.3">
      <c r="A2" s="79"/>
      <c r="B2" s="4" t="s">
        <v>33</v>
      </c>
      <c r="C2" s="79"/>
      <c r="D2" s="79"/>
      <c r="E2" s="79"/>
      <c r="F2" s="79"/>
      <c r="G2" s="79"/>
      <c r="H2" s="79"/>
      <c r="I2" s="79"/>
      <c r="J2" s="79"/>
    </row>
    <row r="3" spans="1:10" ht="15.75" thickBot="1" x14ac:dyDescent="0.3">
      <c r="A3" s="79"/>
      <c r="B3" s="73" t="s">
        <v>34</v>
      </c>
      <c r="C3" s="79"/>
      <c r="D3" s="79"/>
      <c r="E3" s="79"/>
      <c r="F3" s="79"/>
      <c r="G3" s="79"/>
      <c r="H3" s="79"/>
      <c r="I3" s="79"/>
      <c r="J3" s="79"/>
    </row>
    <row r="4" spans="1:10" ht="120.75" thickBot="1" x14ac:dyDescent="0.3">
      <c r="A4" s="79"/>
      <c r="B4" s="74" t="s">
        <v>40</v>
      </c>
      <c r="C4" s="79"/>
      <c r="D4" s="80"/>
      <c r="E4" s="79"/>
      <c r="F4" s="79"/>
      <c r="G4" s="79"/>
      <c r="H4" s="79"/>
      <c r="I4" s="79"/>
      <c r="J4" s="79"/>
    </row>
    <row r="5" spans="1:10" ht="15.75" thickBot="1" x14ac:dyDescent="0.3">
      <c r="A5" s="79"/>
      <c r="B5" s="78"/>
      <c r="C5" s="79"/>
      <c r="D5" s="80"/>
      <c r="E5" s="79"/>
      <c r="F5" s="79"/>
      <c r="G5" s="79"/>
      <c r="H5" s="79"/>
      <c r="I5" s="79"/>
      <c r="J5" s="79"/>
    </row>
    <row r="6" spans="1:10" ht="15.75" thickBot="1" x14ac:dyDescent="0.3">
      <c r="A6" s="79"/>
      <c r="B6" s="73" t="s">
        <v>46</v>
      </c>
      <c r="C6" s="79"/>
      <c r="D6" s="79"/>
      <c r="E6" s="79"/>
      <c r="F6" s="79"/>
      <c r="G6" s="79"/>
      <c r="H6" s="79"/>
      <c r="I6" s="79"/>
      <c r="J6" s="79"/>
    </row>
    <row r="7" spans="1:10" ht="30" x14ac:dyDescent="0.25">
      <c r="A7" s="79"/>
      <c r="B7" s="76" t="s">
        <v>43</v>
      </c>
      <c r="C7" s="79"/>
      <c r="D7" s="79"/>
      <c r="E7" s="79"/>
      <c r="F7" s="79"/>
      <c r="G7" s="79"/>
      <c r="H7" s="79"/>
      <c r="I7" s="79"/>
      <c r="J7" s="79"/>
    </row>
    <row r="8" spans="1:10" ht="30" x14ac:dyDescent="0.25">
      <c r="A8" s="79"/>
      <c r="B8" s="77" t="s">
        <v>41</v>
      </c>
      <c r="C8" s="79"/>
      <c r="D8" s="79"/>
      <c r="E8" s="79"/>
      <c r="F8" s="79"/>
      <c r="G8" s="79"/>
      <c r="H8" s="79"/>
      <c r="I8" s="79"/>
      <c r="J8" s="79"/>
    </row>
    <row r="9" spans="1:10" ht="45" x14ac:dyDescent="0.25">
      <c r="A9" s="79"/>
      <c r="B9" s="77" t="s">
        <v>42</v>
      </c>
      <c r="C9" s="79"/>
      <c r="D9" s="79"/>
      <c r="E9" s="79"/>
      <c r="F9" s="79"/>
      <c r="G9" s="79"/>
      <c r="H9" s="79"/>
      <c r="I9" s="79"/>
      <c r="J9" s="79"/>
    </row>
    <row r="10" spans="1:10" ht="30" x14ac:dyDescent="0.25">
      <c r="A10" s="79"/>
      <c r="B10" s="77" t="s">
        <v>44</v>
      </c>
      <c r="C10" s="79"/>
      <c r="D10" s="79"/>
      <c r="E10" s="79"/>
      <c r="F10" s="79"/>
      <c r="G10" s="79"/>
      <c r="H10" s="79"/>
      <c r="I10" s="79"/>
      <c r="J10" s="79"/>
    </row>
    <row r="11" spans="1:10" ht="60" x14ac:dyDescent="0.25">
      <c r="A11" s="79"/>
      <c r="B11" s="77" t="s">
        <v>80</v>
      </c>
      <c r="C11" s="79"/>
      <c r="D11" s="79"/>
      <c r="E11" s="79"/>
      <c r="F11" s="79"/>
      <c r="G11" s="79"/>
      <c r="H11" s="79"/>
      <c r="I11" s="79"/>
      <c r="J11" s="79"/>
    </row>
    <row r="12" spans="1:10" ht="30" x14ac:dyDescent="0.25">
      <c r="A12" s="79"/>
      <c r="B12" s="77" t="s">
        <v>35</v>
      </c>
      <c r="C12" s="79"/>
      <c r="D12" s="79"/>
      <c r="E12" s="79"/>
      <c r="F12" s="79"/>
      <c r="G12" s="79"/>
      <c r="H12" s="79"/>
      <c r="I12" s="79"/>
      <c r="J12" s="79"/>
    </row>
    <row r="13" spans="1:10" ht="30" x14ac:dyDescent="0.25">
      <c r="A13" s="79"/>
      <c r="B13" s="77" t="s">
        <v>68</v>
      </c>
      <c r="C13" s="79"/>
      <c r="D13" s="79"/>
      <c r="E13" s="79"/>
      <c r="F13" s="79"/>
      <c r="G13" s="79"/>
      <c r="H13" s="79"/>
      <c r="I13" s="79"/>
      <c r="J13" s="79"/>
    </row>
    <row r="14" spans="1:10" ht="60.75" thickBot="1" x14ac:dyDescent="0.3">
      <c r="A14" s="79"/>
      <c r="B14" s="77" t="s">
        <v>45</v>
      </c>
      <c r="C14" s="79"/>
      <c r="D14" s="79"/>
      <c r="E14" s="79"/>
      <c r="F14" s="79"/>
      <c r="G14" s="79"/>
      <c r="H14" s="79"/>
      <c r="I14" s="79"/>
      <c r="J14" s="79"/>
    </row>
    <row r="15" spans="1:10" ht="15.75" thickBot="1" x14ac:dyDescent="0.3">
      <c r="A15" s="79"/>
      <c r="B15" s="78"/>
      <c r="C15" s="79"/>
      <c r="D15" s="79"/>
      <c r="E15" s="79"/>
      <c r="F15" s="79"/>
      <c r="G15" s="79"/>
      <c r="H15" s="79"/>
      <c r="I15" s="79"/>
      <c r="J15" s="79"/>
    </row>
    <row r="16" spans="1:10" ht="15.75" thickBot="1" x14ac:dyDescent="0.3">
      <c r="A16" s="79"/>
      <c r="B16" s="73" t="s">
        <v>47</v>
      </c>
      <c r="C16" s="79"/>
      <c r="D16" s="79"/>
      <c r="E16" s="79"/>
      <c r="F16" s="79"/>
      <c r="G16" s="79"/>
      <c r="H16" s="79"/>
      <c r="I16" s="79"/>
      <c r="J16" s="79"/>
    </row>
    <row r="17" spans="1:10" x14ac:dyDescent="0.25">
      <c r="A17" s="79"/>
      <c r="B17" s="76" t="s">
        <v>48</v>
      </c>
      <c r="C17" s="79"/>
      <c r="D17" s="79"/>
      <c r="E17" s="79"/>
      <c r="F17" s="79"/>
      <c r="G17" s="79"/>
      <c r="H17" s="79"/>
      <c r="I17" s="79"/>
      <c r="J17" s="79"/>
    </row>
    <row r="18" spans="1:10" x14ac:dyDescent="0.25">
      <c r="A18" s="79"/>
      <c r="B18" s="77" t="s">
        <v>59</v>
      </c>
      <c r="C18" s="79"/>
      <c r="D18" s="79"/>
      <c r="E18" s="79"/>
      <c r="F18" s="79"/>
      <c r="G18" s="79"/>
      <c r="H18" s="79"/>
      <c r="I18" s="79"/>
      <c r="J18" s="79"/>
    </row>
    <row r="19" spans="1:10" ht="30" x14ac:dyDescent="0.25">
      <c r="A19" s="79"/>
      <c r="B19" s="77" t="s">
        <v>69</v>
      </c>
      <c r="C19" s="79"/>
      <c r="D19" s="79"/>
      <c r="E19" s="79"/>
      <c r="F19" s="79"/>
      <c r="G19" s="79"/>
      <c r="H19" s="79"/>
      <c r="I19" s="79"/>
      <c r="J19" s="79"/>
    </row>
    <row r="20" spans="1:10" ht="15.75" thickBot="1" x14ac:dyDescent="0.3">
      <c r="A20" s="79"/>
      <c r="B20" s="81" t="s">
        <v>60</v>
      </c>
      <c r="C20" s="79"/>
      <c r="D20" s="79"/>
      <c r="E20" s="79"/>
      <c r="F20" s="79"/>
      <c r="G20" s="79"/>
      <c r="H20" s="79"/>
      <c r="I20" s="79"/>
      <c r="J20" s="79"/>
    </row>
    <row r="21" spans="1:10" ht="15.75" thickBot="1" x14ac:dyDescent="0.3">
      <c r="A21" s="79"/>
      <c r="C21" s="79"/>
      <c r="D21" s="79"/>
      <c r="E21" s="79"/>
      <c r="F21" s="79"/>
      <c r="G21" s="79"/>
      <c r="H21" s="79"/>
      <c r="I21" s="79"/>
      <c r="J21" s="79"/>
    </row>
    <row r="22" spans="1:10" ht="15.75" thickBot="1" x14ac:dyDescent="0.3">
      <c r="A22" s="79"/>
      <c r="B22" s="73" t="s">
        <v>58</v>
      </c>
      <c r="C22" s="79"/>
      <c r="D22" s="79"/>
      <c r="E22" s="79"/>
      <c r="F22" s="79"/>
      <c r="G22" s="79"/>
      <c r="H22" s="79"/>
      <c r="I22" s="79"/>
      <c r="J22" s="79"/>
    </row>
    <row r="23" spans="1:10" x14ac:dyDescent="0.25">
      <c r="A23" s="79"/>
      <c r="B23" s="76" t="s">
        <v>49</v>
      </c>
      <c r="C23" s="79"/>
      <c r="D23" s="79"/>
      <c r="E23" s="79"/>
      <c r="F23" s="79"/>
      <c r="G23" s="79"/>
      <c r="H23" s="79"/>
      <c r="I23" s="79"/>
      <c r="J23" s="79"/>
    </row>
    <row r="24" spans="1:10" x14ac:dyDescent="0.25">
      <c r="A24" s="79"/>
      <c r="B24" s="77" t="s">
        <v>50</v>
      </c>
      <c r="C24" s="79"/>
      <c r="D24" s="79"/>
      <c r="E24" s="79"/>
      <c r="F24" s="79"/>
      <c r="G24" s="79"/>
      <c r="H24" s="79"/>
      <c r="I24" s="79"/>
      <c r="J24" s="79"/>
    </row>
    <row r="25" spans="1:10" x14ac:dyDescent="0.25">
      <c r="A25" s="79"/>
      <c r="B25" s="77"/>
      <c r="C25" s="79"/>
      <c r="D25" s="79"/>
      <c r="E25" s="79"/>
      <c r="F25" s="79"/>
      <c r="G25" s="79"/>
      <c r="H25" s="79"/>
      <c r="I25" s="79"/>
      <c r="J25" s="79"/>
    </row>
    <row r="26" spans="1:10" x14ac:dyDescent="0.25">
      <c r="A26" s="79"/>
      <c r="B26" s="77" t="s">
        <v>51</v>
      </c>
      <c r="C26" s="79"/>
      <c r="D26" s="79"/>
      <c r="E26" s="79"/>
      <c r="F26" s="79"/>
      <c r="G26" s="79"/>
      <c r="H26" s="79"/>
      <c r="I26" s="79"/>
      <c r="J26" s="79"/>
    </row>
    <row r="27" spans="1:10" ht="45" x14ac:dyDescent="0.25">
      <c r="A27" s="79"/>
      <c r="B27" s="77" t="s">
        <v>70</v>
      </c>
      <c r="C27" s="79"/>
      <c r="D27" s="79"/>
      <c r="E27" s="79"/>
      <c r="F27" s="79"/>
      <c r="G27" s="79"/>
      <c r="H27" s="79"/>
      <c r="I27" s="79"/>
      <c r="J27" s="79"/>
    </row>
    <row r="28" spans="1:10" x14ac:dyDescent="0.25">
      <c r="A28" s="79"/>
      <c r="B28" s="77"/>
      <c r="C28" s="79"/>
      <c r="D28" s="79"/>
      <c r="E28" s="79"/>
      <c r="F28" s="79"/>
      <c r="G28" s="79"/>
      <c r="H28" s="79"/>
      <c r="I28" s="79"/>
      <c r="J28" s="79"/>
    </row>
    <row r="29" spans="1:10" ht="45" x14ac:dyDescent="0.25">
      <c r="A29" s="79"/>
      <c r="B29" s="77" t="s">
        <v>52</v>
      </c>
      <c r="C29" s="79"/>
      <c r="D29" s="79"/>
      <c r="E29" s="79"/>
      <c r="F29" s="79"/>
      <c r="G29" s="79"/>
      <c r="H29" s="79"/>
      <c r="I29" s="79"/>
      <c r="J29" s="79"/>
    </row>
    <row r="30" spans="1:10" ht="60" x14ac:dyDescent="0.25">
      <c r="A30" s="79"/>
      <c r="B30" s="77" t="s">
        <v>53</v>
      </c>
      <c r="C30" s="79"/>
      <c r="D30" s="79"/>
      <c r="E30" s="79"/>
      <c r="F30" s="79"/>
      <c r="G30" s="79"/>
      <c r="H30" s="79"/>
      <c r="I30" s="79"/>
      <c r="J30" s="79"/>
    </row>
    <row r="31" spans="1:10" ht="15.75" thickBot="1" x14ac:dyDescent="0.3">
      <c r="A31" s="79"/>
      <c r="B31" s="81" t="s">
        <v>54</v>
      </c>
      <c r="C31" s="79"/>
      <c r="D31" s="79"/>
      <c r="E31" s="79"/>
      <c r="F31" s="79"/>
      <c r="G31" s="79"/>
      <c r="H31" s="79"/>
      <c r="I31" s="79"/>
      <c r="J31" s="79"/>
    </row>
    <row r="32" spans="1:10" ht="15.75" thickBot="1" x14ac:dyDescent="0.3">
      <c r="A32" s="79"/>
      <c r="C32" s="79"/>
      <c r="D32" s="79"/>
      <c r="E32" s="79"/>
      <c r="F32" s="79"/>
      <c r="G32" s="79"/>
      <c r="H32" s="79"/>
      <c r="I32" s="79"/>
      <c r="J32" s="79"/>
    </row>
    <row r="33" spans="1:10" ht="15.75" thickBot="1" x14ac:dyDescent="0.3">
      <c r="A33" s="79"/>
      <c r="B33" s="73" t="s">
        <v>36</v>
      </c>
      <c r="C33" s="79"/>
      <c r="D33" s="79"/>
      <c r="E33" s="79"/>
      <c r="F33" s="79"/>
      <c r="G33" s="79"/>
      <c r="H33" s="79"/>
      <c r="I33" s="79"/>
      <c r="J33" s="79"/>
    </row>
    <row r="34" spans="1:10" ht="30" x14ac:dyDescent="0.25">
      <c r="A34" s="79"/>
      <c r="B34" s="76" t="s">
        <v>71</v>
      </c>
      <c r="C34" s="79"/>
      <c r="D34" s="79"/>
      <c r="E34" s="79"/>
      <c r="F34" s="79"/>
      <c r="G34" s="79"/>
      <c r="H34" s="79"/>
      <c r="I34" s="79"/>
      <c r="J34" s="79"/>
    </row>
    <row r="35" spans="1:10" ht="45" x14ac:dyDescent="0.25">
      <c r="A35" s="79"/>
      <c r="B35" s="77" t="s">
        <v>72</v>
      </c>
      <c r="C35" s="79"/>
      <c r="D35" s="79"/>
      <c r="E35" s="79"/>
      <c r="F35" s="79"/>
      <c r="G35" s="79"/>
      <c r="H35" s="79"/>
      <c r="I35" s="79"/>
      <c r="J35" s="79"/>
    </row>
    <row r="36" spans="1:10" x14ac:dyDescent="0.25">
      <c r="A36" s="79"/>
      <c r="B36" s="82" t="s">
        <v>55</v>
      </c>
      <c r="C36" s="79"/>
      <c r="D36" s="79"/>
      <c r="E36" s="79"/>
      <c r="F36" s="79"/>
      <c r="G36" s="79"/>
      <c r="H36" s="79"/>
      <c r="I36" s="79"/>
      <c r="J36" s="79"/>
    </row>
    <row r="37" spans="1:10" ht="30" x14ac:dyDescent="0.25">
      <c r="A37" s="79"/>
      <c r="B37" s="77" t="s">
        <v>73</v>
      </c>
      <c r="C37" s="79"/>
      <c r="D37" s="79"/>
      <c r="E37" s="79"/>
      <c r="F37" s="79"/>
      <c r="G37" s="79"/>
      <c r="H37" s="79"/>
      <c r="I37" s="79"/>
      <c r="J37" s="79"/>
    </row>
    <row r="38" spans="1:10" ht="60" x14ac:dyDescent="0.25">
      <c r="A38" s="79"/>
      <c r="B38" s="77" t="s">
        <v>74</v>
      </c>
      <c r="C38" s="79"/>
      <c r="D38" s="79"/>
      <c r="E38" s="79"/>
      <c r="F38" s="79"/>
      <c r="G38" s="79"/>
      <c r="H38" s="79"/>
      <c r="I38" s="79"/>
      <c r="J38" s="79"/>
    </row>
    <row r="39" spans="1:10" ht="45" x14ac:dyDescent="0.25">
      <c r="A39" s="79"/>
      <c r="B39" s="77" t="s">
        <v>56</v>
      </c>
      <c r="C39" s="79"/>
      <c r="D39" s="79"/>
      <c r="E39" s="79"/>
      <c r="F39" s="79"/>
      <c r="G39" s="79"/>
      <c r="H39" s="79"/>
      <c r="I39" s="79"/>
      <c r="J39" s="79"/>
    </row>
    <row r="40" spans="1:10" ht="45.75" thickBot="1" x14ac:dyDescent="0.3">
      <c r="A40" s="79"/>
      <c r="B40" s="81" t="s">
        <v>75</v>
      </c>
      <c r="C40" s="79"/>
      <c r="D40" s="79"/>
      <c r="E40" s="79"/>
      <c r="F40" s="79"/>
      <c r="G40" s="79"/>
      <c r="H40" s="79"/>
      <c r="I40" s="79"/>
      <c r="J40" s="79"/>
    </row>
    <row r="41" spans="1:10" ht="15.75" thickBot="1" x14ac:dyDescent="0.3">
      <c r="A41" s="79"/>
      <c r="C41" s="79"/>
      <c r="D41" s="79"/>
      <c r="E41" s="79"/>
      <c r="F41" s="79"/>
      <c r="G41" s="79"/>
      <c r="H41" s="79"/>
      <c r="I41" s="79"/>
      <c r="J41" s="79"/>
    </row>
    <row r="42" spans="1:10" ht="15.75" thickBot="1" x14ac:dyDescent="0.3">
      <c r="A42" s="79"/>
      <c r="B42" s="73" t="s">
        <v>37</v>
      </c>
      <c r="C42" s="79"/>
      <c r="D42" s="79"/>
      <c r="E42" s="79"/>
      <c r="F42" s="79"/>
      <c r="G42" s="79"/>
      <c r="H42" s="79"/>
      <c r="I42" s="79"/>
      <c r="J42" s="79"/>
    </row>
    <row r="43" spans="1:10" ht="30" x14ac:dyDescent="0.25">
      <c r="A43" s="79"/>
      <c r="B43" s="76" t="s">
        <v>61</v>
      </c>
      <c r="C43" s="79"/>
      <c r="D43" s="79"/>
      <c r="E43" s="79"/>
      <c r="F43" s="79"/>
      <c r="G43" s="79"/>
      <c r="H43" s="79"/>
      <c r="I43" s="79"/>
      <c r="J43" s="79"/>
    </row>
    <row r="44" spans="1:10" ht="45" x14ac:dyDescent="0.25">
      <c r="A44" s="79"/>
      <c r="B44" s="77" t="s">
        <v>76</v>
      </c>
      <c r="C44" s="79"/>
      <c r="D44" s="79"/>
      <c r="E44" s="79"/>
      <c r="F44" s="79"/>
      <c r="G44" s="79"/>
      <c r="H44" s="79"/>
      <c r="I44" s="79"/>
      <c r="J44" s="79"/>
    </row>
    <row r="45" spans="1:10" x14ac:dyDescent="0.25">
      <c r="A45" s="79"/>
      <c r="B45" s="82" t="s">
        <v>62</v>
      </c>
      <c r="C45" s="79"/>
      <c r="D45" s="79"/>
      <c r="E45" s="79"/>
      <c r="F45" s="79"/>
      <c r="G45" s="79"/>
      <c r="H45" s="79"/>
      <c r="I45" s="79"/>
      <c r="J45" s="79"/>
    </row>
    <row r="46" spans="1:10" ht="30" x14ac:dyDescent="0.25">
      <c r="A46" s="79"/>
      <c r="B46" s="77" t="s">
        <v>73</v>
      </c>
      <c r="C46" s="79"/>
      <c r="D46" s="79"/>
      <c r="E46" s="79"/>
      <c r="F46" s="79"/>
      <c r="G46" s="79"/>
      <c r="H46" s="79"/>
      <c r="I46" s="79"/>
      <c r="J46" s="79"/>
    </row>
    <row r="47" spans="1:10" ht="75" x14ac:dyDescent="0.25">
      <c r="A47" s="79"/>
      <c r="B47" s="77" t="s">
        <v>77</v>
      </c>
      <c r="C47" s="79"/>
      <c r="D47" s="79"/>
      <c r="E47" s="79"/>
      <c r="F47" s="79"/>
      <c r="G47" s="79"/>
      <c r="H47" s="79"/>
      <c r="I47" s="79"/>
      <c r="J47" s="79"/>
    </row>
    <row r="48" spans="1:10" ht="45" x14ac:dyDescent="0.25">
      <c r="A48" s="79"/>
      <c r="B48" s="77" t="s">
        <v>78</v>
      </c>
      <c r="C48" s="79"/>
      <c r="D48" s="79"/>
      <c r="E48" s="79"/>
      <c r="F48" s="79"/>
      <c r="G48" s="79"/>
      <c r="H48" s="79"/>
      <c r="I48" s="79"/>
      <c r="J48" s="79"/>
    </row>
    <row r="49" spans="1:10" ht="30" x14ac:dyDescent="0.25">
      <c r="A49" s="79"/>
      <c r="B49" s="77" t="s">
        <v>63</v>
      </c>
      <c r="C49" s="79"/>
      <c r="D49" s="79"/>
      <c r="E49" s="79"/>
      <c r="F49" s="79"/>
      <c r="G49" s="79"/>
      <c r="H49" s="79"/>
      <c r="I49" s="79"/>
      <c r="J49" s="79"/>
    </row>
    <row r="50" spans="1:10" ht="45.75" thickBot="1" x14ac:dyDescent="0.3">
      <c r="A50" s="79"/>
      <c r="B50" s="81" t="s">
        <v>57</v>
      </c>
      <c r="C50" s="79"/>
      <c r="D50" s="79"/>
      <c r="E50" s="79"/>
      <c r="F50" s="79"/>
      <c r="G50" s="79"/>
      <c r="H50" s="79"/>
      <c r="I50" s="79"/>
      <c r="J50" s="79"/>
    </row>
    <row r="51" spans="1:10" ht="15.75" thickBot="1" x14ac:dyDescent="0.3">
      <c r="A51" s="79"/>
      <c r="C51" s="79"/>
      <c r="D51" s="79"/>
      <c r="E51" s="79"/>
      <c r="F51" s="79"/>
      <c r="G51" s="79"/>
      <c r="H51" s="79"/>
      <c r="I51" s="79"/>
      <c r="J51" s="79"/>
    </row>
    <row r="52" spans="1:10" ht="15.75" thickBot="1" x14ac:dyDescent="0.3">
      <c r="A52" s="79"/>
      <c r="B52" s="73" t="s">
        <v>64</v>
      </c>
      <c r="C52" s="79"/>
      <c r="D52" s="79"/>
      <c r="E52" s="79"/>
      <c r="F52" s="79"/>
      <c r="G52" s="79"/>
      <c r="H52" s="79"/>
      <c r="I52" s="79"/>
      <c r="J52" s="79"/>
    </row>
    <row r="53" spans="1:10" ht="60" x14ac:dyDescent="0.25">
      <c r="A53" s="79"/>
      <c r="B53" s="76" t="s">
        <v>79</v>
      </c>
      <c r="C53" s="79"/>
      <c r="D53" s="79"/>
      <c r="E53" s="79"/>
      <c r="F53" s="79"/>
      <c r="G53" s="79"/>
      <c r="H53" s="79"/>
      <c r="I53" s="79"/>
      <c r="J53" s="79"/>
    </row>
    <row r="54" spans="1:10" ht="45" x14ac:dyDescent="0.25">
      <c r="A54" s="79"/>
      <c r="B54" s="77" t="s">
        <v>65</v>
      </c>
      <c r="C54" s="79"/>
      <c r="D54" s="79"/>
      <c r="E54" s="79"/>
      <c r="F54" s="79"/>
      <c r="G54" s="79"/>
      <c r="H54" s="79"/>
      <c r="I54" s="79"/>
      <c r="J54" s="79"/>
    </row>
    <row r="55" spans="1:10" ht="30" x14ac:dyDescent="0.25">
      <c r="A55" s="79"/>
      <c r="B55" s="77" t="s">
        <v>38</v>
      </c>
      <c r="C55" s="79"/>
      <c r="D55" s="79"/>
      <c r="E55" s="79"/>
      <c r="F55" s="79"/>
      <c r="G55" s="79"/>
      <c r="H55" s="79"/>
      <c r="I55" s="79"/>
      <c r="J55" s="79"/>
    </row>
    <row r="56" spans="1:10" ht="30.75" thickBot="1" x14ac:dyDescent="0.3">
      <c r="A56" s="79"/>
      <c r="B56" s="81" t="s">
        <v>66</v>
      </c>
      <c r="C56" s="79"/>
      <c r="D56" s="79"/>
      <c r="E56" s="79"/>
      <c r="F56" s="79"/>
      <c r="G56" s="79"/>
      <c r="H56" s="79"/>
      <c r="I56" s="79"/>
      <c r="J56" s="79"/>
    </row>
    <row r="57" spans="1:10" ht="15.75" thickBot="1" x14ac:dyDescent="0.3">
      <c r="A57" s="79"/>
      <c r="C57" s="79"/>
      <c r="D57" s="79"/>
      <c r="E57" s="79"/>
      <c r="F57" s="79"/>
      <c r="G57" s="79"/>
      <c r="H57" s="79"/>
      <c r="I57" s="79"/>
      <c r="J57" s="79"/>
    </row>
    <row r="58" spans="1:10" ht="15.75" thickBot="1" x14ac:dyDescent="0.3">
      <c r="A58" s="79"/>
      <c r="B58" s="73" t="s">
        <v>39</v>
      </c>
      <c r="C58" s="79"/>
      <c r="D58" s="79"/>
      <c r="E58" s="79"/>
      <c r="F58" s="79"/>
      <c r="G58" s="79"/>
      <c r="H58" s="79"/>
      <c r="I58" s="79"/>
      <c r="J58" s="79"/>
    </row>
    <row r="59" spans="1:10" ht="75.75" thickBot="1" x14ac:dyDescent="0.3">
      <c r="A59" s="79"/>
      <c r="B59" s="75" t="s">
        <v>67</v>
      </c>
      <c r="C59" s="79"/>
      <c r="D59" s="79"/>
      <c r="E59" s="79"/>
      <c r="F59" s="79"/>
      <c r="G59" s="79"/>
      <c r="H59" s="79"/>
      <c r="I59" s="79"/>
      <c r="J59" s="79"/>
    </row>
    <row r="60" spans="1:10" x14ac:dyDescent="0.25">
      <c r="A60" s="79"/>
      <c r="B60" s="79"/>
      <c r="C60" s="79"/>
      <c r="D60" s="79"/>
      <c r="E60" s="79"/>
      <c r="F60" s="79"/>
      <c r="G60" s="79"/>
      <c r="H60" s="79"/>
      <c r="I60" s="79"/>
      <c r="J60" s="79"/>
    </row>
    <row r="61" spans="1:10" x14ac:dyDescent="0.25">
      <c r="A61" s="79"/>
      <c r="B61" s="79"/>
      <c r="C61" s="79"/>
      <c r="D61" s="79"/>
      <c r="E61" s="79"/>
      <c r="F61" s="79"/>
      <c r="G61" s="79"/>
      <c r="H61" s="79"/>
      <c r="I61" s="79"/>
      <c r="J61" s="79"/>
    </row>
    <row r="62" spans="1:10" x14ac:dyDescent="0.25">
      <c r="A62" s="79"/>
      <c r="B62" s="79"/>
      <c r="C62" s="79"/>
      <c r="D62" s="79"/>
      <c r="E62" s="79"/>
      <c r="F62" s="79"/>
      <c r="G62" s="79"/>
      <c r="H62" s="79"/>
      <c r="I62" s="79"/>
      <c r="J62" s="79"/>
    </row>
    <row r="63" spans="1:10" x14ac:dyDescent="0.25">
      <c r="A63" s="79"/>
      <c r="B63" s="79"/>
      <c r="C63" s="79"/>
      <c r="D63" s="79"/>
      <c r="E63" s="79"/>
      <c r="F63" s="79"/>
      <c r="G63" s="79"/>
      <c r="H63" s="79"/>
      <c r="I63" s="79"/>
      <c r="J63" s="79"/>
    </row>
    <row r="64" spans="1:10" x14ac:dyDescent="0.25">
      <c r="A64" s="79"/>
      <c r="B64" s="79"/>
      <c r="C64" s="79"/>
      <c r="D64" s="79"/>
      <c r="E64" s="79"/>
      <c r="F64" s="79"/>
      <c r="G64" s="79"/>
      <c r="H64" s="79"/>
      <c r="I64" s="79"/>
      <c r="J64" s="79"/>
    </row>
    <row r="65" spans="1:10" x14ac:dyDescent="0.25">
      <c r="A65" s="79"/>
      <c r="B65" s="79"/>
      <c r="C65" s="79"/>
      <c r="D65" s="79"/>
      <c r="E65" s="79"/>
      <c r="F65" s="79"/>
      <c r="G65" s="79"/>
      <c r="H65" s="79"/>
      <c r="I65" s="79"/>
      <c r="J65" s="79"/>
    </row>
    <row r="66" spans="1:10" x14ac:dyDescent="0.25">
      <c r="A66" s="79"/>
      <c r="B66" s="79"/>
      <c r="C66" s="79"/>
      <c r="D66" s="79"/>
      <c r="E66" s="79"/>
      <c r="F66" s="79"/>
      <c r="G66" s="79"/>
      <c r="H66" s="79"/>
      <c r="I66" s="79"/>
      <c r="J66" s="79"/>
    </row>
    <row r="67" spans="1:10" x14ac:dyDescent="0.25">
      <c r="A67" s="79"/>
      <c r="B67" s="79"/>
      <c r="C67" s="79"/>
      <c r="D67" s="79"/>
      <c r="E67" s="79"/>
      <c r="F67" s="79"/>
      <c r="G67" s="79"/>
      <c r="H67" s="79"/>
      <c r="I67" s="79"/>
      <c r="J67" s="79"/>
    </row>
    <row r="68" spans="1:10" x14ac:dyDescent="0.25">
      <c r="A68" s="79"/>
      <c r="B68" s="79"/>
      <c r="C68" s="79"/>
      <c r="D68" s="79"/>
      <c r="E68" s="79"/>
      <c r="F68" s="79"/>
      <c r="G68" s="79"/>
      <c r="H68" s="79"/>
      <c r="I68" s="79"/>
      <c r="J68" s="79"/>
    </row>
    <row r="69" spans="1:10" x14ac:dyDescent="0.25">
      <c r="A69" s="79"/>
      <c r="B69" s="79"/>
      <c r="C69" s="79"/>
      <c r="D69" s="79"/>
      <c r="E69" s="79"/>
      <c r="F69" s="79"/>
      <c r="G69" s="79"/>
      <c r="H69" s="79"/>
      <c r="I69" s="79"/>
      <c r="J69" s="79"/>
    </row>
    <row r="70" spans="1:10" x14ac:dyDescent="0.25">
      <c r="A70" s="79"/>
      <c r="B70" s="79"/>
      <c r="C70" s="79"/>
      <c r="D70" s="79"/>
      <c r="E70" s="79"/>
      <c r="F70" s="79"/>
      <c r="G70" s="79"/>
      <c r="H70" s="79"/>
      <c r="I70" s="79"/>
      <c r="J70" s="79"/>
    </row>
    <row r="71" spans="1:10" x14ac:dyDescent="0.25">
      <c r="A71" s="79"/>
      <c r="B71" s="79"/>
      <c r="C71" s="79"/>
      <c r="D71" s="79"/>
      <c r="E71" s="79"/>
      <c r="F71" s="79"/>
      <c r="G71" s="79"/>
      <c r="H71" s="79"/>
      <c r="I71" s="79"/>
      <c r="J71" s="79"/>
    </row>
    <row r="72" spans="1:10" x14ac:dyDescent="0.25">
      <c r="A72" s="79"/>
      <c r="B72" s="79"/>
      <c r="C72" s="79"/>
      <c r="D72" s="79"/>
      <c r="E72" s="79"/>
      <c r="F72" s="79"/>
      <c r="G72" s="79"/>
      <c r="H72" s="79"/>
      <c r="I72" s="79"/>
      <c r="J72" s="79"/>
    </row>
    <row r="73" spans="1:10" x14ac:dyDescent="0.25">
      <c r="A73" s="79"/>
      <c r="B73" s="79"/>
      <c r="C73" s="79"/>
      <c r="D73" s="79"/>
      <c r="E73" s="79"/>
      <c r="F73" s="79"/>
      <c r="G73" s="79"/>
      <c r="H73" s="79"/>
      <c r="I73" s="79"/>
      <c r="J73" s="79"/>
    </row>
    <row r="74" spans="1:10" x14ac:dyDescent="0.25">
      <c r="C74" s="79"/>
      <c r="D74" s="79"/>
      <c r="E74" s="79"/>
      <c r="F74" s="79"/>
      <c r="G74" s="79"/>
      <c r="H74" s="79"/>
      <c r="I74" s="79"/>
      <c r="J74" s="79"/>
    </row>
  </sheetData>
  <sheetProtection algorithmName="SHA-512" hashValue="CojVisGUCs4lhqxBPNLWpisN0juIfG+hzUAjtOGJ3Z7ZgVVrwMM+Igg7yJGWcfBHrCtaQHFBEAvpFD6zkiaw8w==" saltValue="+7AG/z5/KDbdNOqXisf7Iw==" spinCount="100000" sheet="1" objects="1" scenarios="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C9757-1ECF-4292-B031-E6FECF3457C7}">
  <sheetPr codeName="Blad2"/>
  <dimension ref="A1:B42"/>
  <sheetViews>
    <sheetView workbookViewId="0">
      <selection activeCell="I28" sqref="I28"/>
    </sheetView>
  </sheetViews>
  <sheetFormatPr defaultRowHeight="15" x14ac:dyDescent="0.25"/>
  <cols>
    <col min="1" max="1" width="30.28515625" bestFit="1" customWidth="1"/>
    <col min="2" max="2" width="9.28515625" customWidth="1"/>
  </cols>
  <sheetData>
    <row r="1" spans="1:2" ht="16.5" thickBot="1" x14ac:dyDescent="0.3">
      <c r="A1" s="24" t="s">
        <v>3</v>
      </c>
    </row>
    <row r="2" spans="1:2" x14ac:dyDescent="0.25">
      <c r="A2" s="1" t="s">
        <v>0</v>
      </c>
    </row>
    <row r="3" spans="1:2" x14ac:dyDescent="0.25">
      <c r="A3" s="2" t="s">
        <v>1</v>
      </c>
    </row>
    <row r="4" spans="1:2" ht="15.75" thickBot="1" x14ac:dyDescent="0.3">
      <c r="A4" s="3" t="s">
        <v>2</v>
      </c>
    </row>
    <row r="5" spans="1:2" ht="15.75" thickBot="1" x14ac:dyDescent="0.3"/>
    <row r="6" spans="1:2" ht="16.5" thickBot="1" x14ac:dyDescent="0.3">
      <c r="A6" s="24" t="s">
        <v>6</v>
      </c>
      <c r="B6" s="1"/>
    </row>
    <row r="7" spans="1:2" x14ac:dyDescent="0.25">
      <c r="A7" s="1" t="s">
        <v>8</v>
      </c>
      <c r="B7" s="1"/>
    </row>
    <row r="8" spans="1:2" x14ac:dyDescent="0.25">
      <c r="A8" s="11">
        <v>43466</v>
      </c>
      <c r="B8" s="2"/>
    </row>
    <row r="9" spans="1:2" x14ac:dyDescent="0.25">
      <c r="A9" s="11">
        <f>DATE(YEAR(A8),MONTH(A8)+1,DAY(A8))</f>
        <v>43497</v>
      </c>
      <c r="B9" s="31">
        <f>ROUNDUP(YEARFRAC(A9,$A$20,4)*12,0)</f>
        <v>13</v>
      </c>
    </row>
    <row r="10" spans="1:2" x14ac:dyDescent="0.25">
      <c r="A10" s="11">
        <f t="shared" ref="A10:A19" si="0">DATE(YEAR(A9),MONTH(A9)+1,DAY(A9))</f>
        <v>43525</v>
      </c>
      <c r="B10" s="31">
        <f t="shared" ref="B10:B19" si="1">ROUNDUP(YEARFRAC(A10,$A$20,4)*12,0)</f>
        <v>12</v>
      </c>
    </row>
    <row r="11" spans="1:2" x14ac:dyDescent="0.25">
      <c r="A11" s="11">
        <f t="shared" si="0"/>
        <v>43556</v>
      </c>
      <c r="B11" s="31">
        <f t="shared" si="1"/>
        <v>11</v>
      </c>
    </row>
    <row r="12" spans="1:2" x14ac:dyDescent="0.25">
      <c r="A12" s="11">
        <f t="shared" si="0"/>
        <v>43586</v>
      </c>
      <c r="B12" s="31">
        <f t="shared" si="1"/>
        <v>10</v>
      </c>
    </row>
    <row r="13" spans="1:2" x14ac:dyDescent="0.25">
      <c r="A13" s="11">
        <f t="shared" si="0"/>
        <v>43617</v>
      </c>
      <c r="B13" s="31">
        <f t="shared" si="1"/>
        <v>9</v>
      </c>
    </row>
    <row r="14" spans="1:2" x14ac:dyDescent="0.25">
      <c r="A14" s="11">
        <f t="shared" si="0"/>
        <v>43647</v>
      </c>
      <c r="B14" s="31">
        <f t="shared" si="1"/>
        <v>8</v>
      </c>
    </row>
    <row r="15" spans="1:2" x14ac:dyDescent="0.25">
      <c r="A15" s="11">
        <f t="shared" si="0"/>
        <v>43678</v>
      </c>
      <c r="B15" s="31">
        <f t="shared" si="1"/>
        <v>7</v>
      </c>
    </row>
    <row r="16" spans="1:2" x14ac:dyDescent="0.25">
      <c r="A16" s="11">
        <f>DATE(YEAR(A15),MONTH(A15)+1,DAY(A15))</f>
        <v>43709</v>
      </c>
      <c r="B16" s="31">
        <f t="shared" si="1"/>
        <v>6</v>
      </c>
    </row>
    <row r="17" spans="1:2" x14ac:dyDescent="0.25">
      <c r="A17" s="11">
        <f t="shared" si="0"/>
        <v>43739</v>
      </c>
      <c r="B17" s="31">
        <f t="shared" si="1"/>
        <v>5</v>
      </c>
    </row>
    <row r="18" spans="1:2" x14ac:dyDescent="0.25">
      <c r="A18" s="11">
        <f t="shared" si="0"/>
        <v>43770</v>
      </c>
      <c r="B18" s="31">
        <f t="shared" si="1"/>
        <v>4</v>
      </c>
    </row>
    <row r="19" spans="1:2" ht="15.75" thickBot="1" x14ac:dyDescent="0.3">
      <c r="A19" s="12">
        <f t="shared" si="0"/>
        <v>43800</v>
      </c>
      <c r="B19" s="32">
        <f t="shared" si="1"/>
        <v>3</v>
      </c>
    </row>
    <row r="20" spans="1:2" ht="15.75" thickBot="1" x14ac:dyDescent="0.3">
      <c r="A20" s="12">
        <f>EOMONTH(A19,2)</f>
        <v>43890</v>
      </c>
      <c r="B20" s="32" t="str">
        <f>IF(AND('NOW-subsidietool'!$L$14&lt;&gt;Reken!$A$7,'NOW-subsidietool'!$L$14&lt;&gt;Reken!$A$8),VLOOKUP('NOW-subsidietool'!$L$14,Reken!$A$9:$B$19,2,0),"")</f>
        <v/>
      </c>
    </row>
    <row r="21" spans="1:2" ht="15.75" thickBot="1" x14ac:dyDescent="0.3"/>
    <row r="22" spans="1:2" ht="15.75" thickBot="1" x14ac:dyDescent="0.3">
      <c r="A22" s="29" t="s">
        <v>13</v>
      </c>
      <c r="B22" s="30" t="str">
        <f>IF('NOW-subsidietool'!$L$19&gt;=20%,"Ja","Nee")</f>
        <v>Ja</v>
      </c>
    </row>
    <row r="23" spans="1:2" ht="15.75" thickBot="1" x14ac:dyDescent="0.3"/>
    <row r="24" spans="1:2" ht="16.5" thickBot="1" x14ac:dyDescent="0.3">
      <c r="A24" s="24" t="s">
        <v>16</v>
      </c>
    </row>
    <row r="25" spans="1:2" x14ac:dyDescent="0.25">
      <c r="A25" s="1" t="s">
        <v>17</v>
      </c>
    </row>
    <row r="26" spans="1:2" ht="15.75" thickBot="1" x14ac:dyDescent="0.3">
      <c r="A26" s="3" t="s">
        <v>18</v>
      </c>
    </row>
    <row r="27" spans="1:2" ht="15.75" thickBot="1" x14ac:dyDescent="0.3"/>
    <row r="28" spans="1:2" ht="16.5" thickBot="1" x14ac:dyDescent="0.3">
      <c r="A28" s="24" t="s">
        <v>21</v>
      </c>
    </row>
    <row r="29" spans="1:2" x14ac:dyDescent="0.25">
      <c r="A29" s="1" t="s">
        <v>23</v>
      </c>
    </row>
    <row r="30" spans="1:2" ht="15.75" thickBot="1" x14ac:dyDescent="0.3">
      <c r="A30" s="3" t="s">
        <v>22</v>
      </c>
    </row>
    <row r="31" spans="1:2" ht="15.75" thickBot="1" x14ac:dyDescent="0.3"/>
    <row r="32" spans="1:2" ht="16.5" thickBot="1" x14ac:dyDescent="0.3">
      <c r="A32" s="24" t="s">
        <v>24</v>
      </c>
    </row>
    <row r="33" spans="1:1" ht="15.75" thickBot="1" x14ac:dyDescent="0.3">
      <c r="A33" s="28">
        <v>1.0832999999999999</v>
      </c>
    </row>
    <row r="34" spans="1:1" ht="15.75" thickBot="1" x14ac:dyDescent="0.3"/>
    <row r="35" spans="1:1" ht="16.5" thickBot="1" x14ac:dyDescent="0.3">
      <c r="A35" s="24" t="s">
        <v>25</v>
      </c>
    </row>
    <row r="36" spans="1:1" ht="15.75" thickBot="1" x14ac:dyDescent="0.3">
      <c r="A36" s="28">
        <v>0.92600000000000005</v>
      </c>
    </row>
    <row r="37" spans="1:1" ht="15.75" thickBot="1" x14ac:dyDescent="0.3"/>
    <row r="38" spans="1:1" ht="16.5" thickBot="1" x14ac:dyDescent="0.3">
      <c r="A38" s="24" t="s">
        <v>28</v>
      </c>
    </row>
    <row r="39" spans="1:1" ht="15.75" thickBot="1" x14ac:dyDescent="0.3">
      <c r="A39" s="35">
        <v>0.9</v>
      </c>
    </row>
    <row r="40" spans="1:1" ht="15.75" thickBot="1" x14ac:dyDescent="0.3"/>
    <row r="41" spans="1:1" ht="16.5" thickBot="1" x14ac:dyDescent="0.3">
      <c r="A41" s="24" t="s">
        <v>29</v>
      </c>
    </row>
    <row r="42" spans="1:1" ht="15.75" thickBot="1" x14ac:dyDescent="0.3">
      <c r="A42" s="35">
        <v>0.8</v>
      </c>
    </row>
  </sheetData>
  <sheetProtection algorithmName="SHA-512" hashValue="IEh3MutNCvnnj5jQH6W5R+YVlX6UZA3wZD2XAEexplR4BSn0HqmslHw0+yiAVTlSDJJkyK6dxiODlhFmaOKX8A==" saltValue="jXRtcfF69rN+b3914gLX6Q=="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DDB69AC4E27F49BD29B028BDB4F328" ma:contentTypeVersion="10" ma:contentTypeDescription="Een nieuw document maken." ma:contentTypeScope="" ma:versionID="59e4a255b0d34acb60002279c06eb634">
  <xsd:schema xmlns:xsd="http://www.w3.org/2001/XMLSchema" xmlns:xs="http://www.w3.org/2001/XMLSchema" xmlns:p="http://schemas.microsoft.com/office/2006/metadata/properties" xmlns:ns3="3e6122e7-ab57-42fb-9012-4cb4febbf5b4" xmlns:ns4="ba65c50a-bd7c-4a63-a590-c4275243bdd0" targetNamespace="http://schemas.microsoft.com/office/2006/metadata/properties" ma:root="true" ma:fieldsID="3f745f4605c19e804b2cf02fbe3f7b9c" ns3:_="" ns4:_="">
    <xsd:import namespace="3e6122e7-ab57-42fb-9012-4cb4febbf5b4"/>
    <xsd:import namespace="ba65c50a-bd7c-4a63-a590-c4275243bdd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6122e7-ab57-42fb-9012-4cb4febbf5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5c50a-bd7c-4a63-a590-c4275243bdd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SharingHintHash" ma:index="12"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998888-796E-4A58-B9E9-EACBF552FC3C}">
  <ds:schemaRefs>
    <ds:schemaRef ds:uri="http://schemas.microsoft.com/sharepoint/v3/contenttype/forms"/>
  </ds:schemaRefs>
</ds:datastoreItem>
</file>

<file path=customXml/itemProps2.xml><?xml version="1.0" encoding="utf-8"?>
<ds:datastoreItem xmlns:ds="http://schemas.openxmlformats.org/officeDocument/2006/customXml" ds:itemID="{43CE3D7A-F504-41B4-B67F-1D7078076322}">
  <ds:schemaRefs>
    <ds:schemaRef ds:uri="http://schemas.openxmlformats.org/package/2006/metadata/core-properties"/>
    <ds:schemaRef ds:uri="http://schemas.microsoft.com/office/2006/documentManagement/types"/>
    <ds:schemaRef ds:uri="ba65c50a-bd7c-4a63-a590-c4275243bdd0"/>
    <ds:schemaRef ds:uri="http://purl.org/dc/elements/1.1/"/>
    <ds:schemaRef ds:uri="http://schemas.microsoft.com/office/2006/metadata/properties"/>
    <ds:schemaRef ds:uri="http://schemas.microsoft.com/office/infopath/2007/PartnerControls"/>
    <ds:schemaRef ds:uri="http://purl.org/dc/terms/"/>
    <ds:schemaRef ds:uri="3e6122e7-ab57-42fb-9012-4cb4febbf5b4"/>
    <ds:schemaRef ds:uri="http://www.w3.org/XML/1998/namespace"/>
    <ds:schemaRef ds:uri="http://purl.org/dc/dcmitype/"/>
  </ds:schemaRefs>
</ds:datastoreItem>
</file>

<file path=customXml/itemProps3.xml><?xml version="1.0" encoding="utf-8"?>
<ds:datastoreItem xmlns:ds="http://schemas.openxmlformats.org/officeDocument/2006/customXml" ds:itemID="{27881808-CC95-4965-B2B6-7BD15399A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6122e7-ab57-42fb-9012-4cb4febbf5b4"/>
    <ds:schemaRef ds:uri="ba65c50a-bd7c-4a63-a590-c4275243bd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5</vt:i4>
      </vt:variant>
    </vt:vector>
  </HeadingPairs>
  <TitlesOfParts>
    <vt:vector size="7" baseType="lpstr">
      <vt:lpstr>NOW-subsidietool</vt:lpstr>
      <vt:lpstr>Toelichting NOW</vt:lpstr>
      <vt:lpstr>'NOW-subsidietool'!Afdrukbereik</vt:lpstr>
      <vt:lpstr>Bedrijfsuitoefening_gestart_vóór</vt:lpstr>
      <vt:lpstr>ja_nee</vt:lpstr>
      <vt:lpstr>Periode_verloning</vt:lpstr>
      <vt:lpstr>Referentieperiode_omzetdaling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Crombach</dc:creator>
  <cp:lastModifiedBy>Jeroen Crombach</cp:lastModifiedBy>
  <cp:lastPrinted>2020-04-14T12:30:43Z</cp:lastPrinted>
  <dcterms:created xsi:type="dcterms:W3CDTF">2020-04-12T12:42:36Z</dcterms:created>
  <dcterms:modified xsi:type="dcterms:W3CDTF">2020-04-21T11:53:24Z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0x01010007DDB69AC4E27F49BD29B028BDB4F328</vt:lpwstr>
  </property>
</Properties>
</file>